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女子個人形" sheetId="1" r:id="rId1"/>
    <sheet name="男子個人形" sheetId="2" r:id="rId2"/>
    <sheet name="女子団体形" sheetId="3" r:id="rId3"/>
    <sheet name="男子団体形" sheetId="4" r:id="rId4"/>
    <sheet name="女子個人組手" sheetId="5" r:id="rId5"/>
    <sheet name="男子個人組手" sheetId="6" r:id="rId6"/>
    <sheet name="女子団体組手" sheetId="7" r:id="rId7"/>
    <sheet name="男子団体組手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E70" i="8" l="1"/>
  <c r="D70" i="8"/>
  <c r="E68" i="8"/>
  <c r="D68" i="8"/>
  <c r="E66" i="8"/>
  <c r="D66" i="8"/>
  <c r="E64" i="8"/>
  <c r="D64" i="8"/>
  <c r="E62" i="8"/>
  <c r="D62" i="8"/>
  <c r="E60" i="8"/>
  <c r="D60" i="8"/>
  <c r="E58" i="8"/>
  <c r="D58" i="8"/>
  <c r="E56" i="8"/>
  <c r="D56" i="8"/>
  <c r="E54" i="8"/>
  <c r="D54" i="8"/>
  <c r="E52" i="8"/>
  <c r="D52" i="8"/>
  <c r="E50" i="8"/>
  <c r="D50" i="8"/>
  <c r="E48" i="8"/>
  <c r="D48" i="8"/>
  <c r="E46" i="8"/>
  <c r="D46" i="8"/>
  <c r="E44" i="8"/>
  <c r="D44" i="8"/>
  <c r="E42" i="8"/>
  <c r="D42" i="8"/>
  <c r="E40" i="8"/>
  <c r="D40" i="8"/>
  <c r="E38" i="8"/>
  <c r="D38" i="8"/>
  <c r="E36" i="8"/>
  <c r="D36" i="8"/>
  <c r="E34" i="8"/>
  <c r="D34" i="8"/>
  <c r="E32" i="8"/>
  <c r="D32" i="8"/>
  <c r="E30" i="8"/>
  <c r="D30" i="8"/>
  <c r="E28" i="8"/>
  <c r="D28" i="8"/>
  <c r="E26" i="8"/>
  <c r="D26" i="8"/>
  <c r="E24" i="8"/>
  <c r="D24" i="8"/>
  <c r="E22" i="8"/>
  <c r="D22" i="8"/>
  <c r="E20" i="8"/>
  <c r="D20" i="8"/>
  <c r="E18" i="8"/>
  <c r="D18" i="8"/>
  <c r="E16" i="8"/>
  <c r="D16" i="8"/>
  <c r="E14" i="8"/>
  <c r="D14" i="8"/>
  <c r="E12" i="8"/>
  <c r="D12" i="8"/>
  <c r="E10" i="8"/>
  <c r="D10" i="8"/>
  <c r="E8" i="8"/>
  <c r="D8" i="8"/>
  <c r="E6" i="8"/>
  <c r="D6" i="8"/>
  <c r="E4" i="8"/>
  <c r="D4" i="8"/>
  <c r="E68" i="7"/>
  <c r="D68" i="7"/>
  <c r="E66" i="7"/>
  <c r="D66" i="7"/>
  <c r="E64" i="7"/>
  <c r="D64" i="7"/>
  <c r="E62" i="7"/>
  <c r="D62" i="7"/>
  <c r="E60" i="7"/>
  <c r="D60" i="7"/>
  <c r="E58" i="7"/>
  <c r="D58" i="7"/>
  <c r="E56" i="7"/>
  <c r="D56" i="7"/>
  <c r="E54" i="7"/>
  <c r="D54" i="7"/>
  <c r="E52" i="7"/>
  <c r="D52" i="7"/>
  <c r="E50" i="7"/>
  <c r="D50" i="7"/>
  <c r="E48" i="7"/>
  <c r="D48" i="7"/>
  <c r="E46" i="7"/>
  <c r="D46" i="7"/>
  <c r="E44" i="7"/>
  <c r="D44" i="7"/>
  <c r="E42" i="7"/>
  <c r="D42" i="7"/>
  <c r="E40" i="7"/>
  <c r="D40" i="7"/>
  <c r="E38" i="7"/>
  <c r="D38" i="7"/>
  <c r="E36" i="7"/>
  <c r="D36" i="7"/>
  <c r="E34" i="7"/>
  <c r="D34" i="7"/>
  <c r="E32" i="7"/>
  <c r="D32" i="7"/>
  <c r="E30" i="7"/>
  <c r="D30" i="7"/>
  <c r="E28" i="7"/>
  <c r="D28" i="7"/>
  <c r="E26" i="7"/>
  <c r="D26" i="7"/>
  <c r="E24" i="7"/>
  <c r="D24" i="7"/>
  <c r="E22" i="7"/>
  <c r="D22" i="7"/>
  <c r="E20" i="7"/>
  <c r="D20" i="7"/>
  <c r="E18" i="7"/>
  <c r="D18" i="7"/>
  <c r="E16" i="7"/>
  <c r="D16" i="7"/>
  <c r="E14" i="7"/>
  <c r="D14" i="7"/>
  <c r="E12" i="7"/>
  <c r="D12" i="7"/>
  <c r="E10" i="7"/>
  <c r="D10" i="7"/>
  <c r="E8" i="7"/>
  <c r="D8" i="7"/>
  <c r="E6" i="7"/>
  <c r="D6" i="7"/>
  <c r="E4" i="7"/>
  <c r="D4" i="7"/>
  <c r="F66" i="6"/>
  <c r="E66" i="6"/>
  <c r="D66" i="6"/>
  <c r="F64" i="6"/>
  <c r="E64" i="6"/>
  <c r="D64" i="6"/>
  <c r="F62" i="6"/>
  <c r="E62" i="6"/>
  <c r="D62" i="6"/>
  <c r="F60" i="6"/>
  <c r="E60" i="6"/>
  <c r="D60" i="6"/>
  <c r="F58" i="6"/>
  <c r="E58" i="6"/>
  <c r="D58" i="6"/>
  <c r="F56" i="6"/>
  <c r="E56" i="6"/>
  <c r="D56" i="6"/>
  <c r="F54" i="6"/>
  <c r="E54" i="6"/>
  <c r="D54" i="6"/>
  <c r="F52" i="6"/>
  <c r="E52" i="6"/>
  <c r="D52" i="6"/>
  <c r="F50" i="6"/>
  <c r="E50" i="6"/>
  <c r="D50" i="6"/>
  <c r="F48" i="6"/>
  <c r="E48" i="6"/>
  <c r="D48" i="6"/>
  <c r="F46" i="6"/>
  <c r="E46" i="6"/>
  <c r="D46" i="6"/>
  <c r="F44" i="6"/>
  <c r="E44" i="6"/>
  <c r="D44" i="6"/>
  <c r="F42" i="6"/>
  <c r="E42" i="6"/>
  <c r="D42" i="6"/>
  <c r="F40" i="6"/>
  <c r="E40" i="6"/>
  <c r="D40" i="6"/>
  <c r="F38" i="6"/>
  <c r="E38" i="6"/>
  <c r="D38" i="6"/>
  <c r="F36" i="6"/>
  <c r="E36" i="6"/>
  <c r="D36" i="6"/>
  <c r="F34" i="6"/>
  <c r="E34" i="6"/>
  <c r="D34" i="6"/>
  <c r="F32" i="6"/>
  <c r="E32" i="6"/>
  <c r="D32" i="6"/>
  <c r="F30" i="6"/>
  <c r="E30" i="6"/>
  <c r="D30" i="6"/>
  <c r="F28" i="6"/>
  <c r="E28" i="6"/>
  <c r="D28" i="6"/>
  <c r="F26" i="6"/>
  <c r="E26" i="6"/>
  <c r="D26" i="6"/>
  <c r="F24" i="6"/>
  <c r="E24" i="6"/>
  <c r="D24" i="6"/>
  <c r="F22" i="6"/>
  <c r="E22" i="6"/>
  <c r="D22" i="6"/>
  <c r="F20" i="6"/>
  <c r="E20" i="6"/>
  <c r="D20" i="6"/>
  <c r="F18" i="6"/>
  <c r="E18" i="6"/>
  <c r="D18" i="6"/>
  <c r="F16" i="6"/>
  <c r="E16" i="6"/>
  <c r="D16" i="6"/>
  <c r="F14" i="6"/>
  <c r="E14" i="6"/>
  <c r="D14" i="6"/>
  <c r="F12" i="6"/>
  <c r="E12" i="6"/>
  <c r="D12" i="6"/>
  <c r="F10" i="6"/>
  <c r="E10" i="6"/>
  <c r="D10" i="6"/>
  <c r="F8" i="6"/>
  <c r="E8" i="6"/>
  <c r="D8" i="6"/>
  <c r="F6" i="6"/>
  <c r="E6" i="6"/>
  <c r="D6" i="6"/>
  <c r="F4" i="6"/>
  <c r="E4" i="6"/>
  <c r="D4" i="6"/>
  <c r="F66" i="5"/>
  <c r="E66" i="5"/>
  <c r="D66" i="5"/>
  <c r="F64" i="5"/>
  <c r="E64" i="5"/>
  <c r="D64" i="5"/>
  <c r="F62" i="5"/>
  <c r="E62" i="5"/>
  <c r="D62" i="5"/>
  <c r="F60" i="5"/>
  <c r="E60" i="5"/>
  <c r="D60" i="5"/>
  <c r="F58" i="5"/>
  <c r="E58" i="5"/>
  <c r="D58" i="5"/>
  <c r="F56" i="5"/>
  <c r="E56" i="5"/>
  <c r="D56" i="5"/>
  <c r="F54" i="5"/>
  <c r="E54" i="5"/>
  <c r="D54" i="5"/>
  <c r="F52" i="5"/>
  <c r="E52" i="5"/>
  <c r="D52" i="5"/>
  <c r="F50" i="5"/>
  <c r="E50" i="5"/>
  <c r="D50" i="5"/>
  <c r="F48" i="5"/>
  <c r="E48" i="5"/>
  <c r="D48" i="5"/>
  <c r="F46" i="5"/>
  <c r="E46" i="5"/>
  <c r="D46" i="5"/>
  <c r="F44" i="5"/>
  <c r="E44" i="5"/>
  <c r="D44" i="5"/>
  <c r="F42" i="5"/>
  <c r="E42" i="5"/>
  <c r="D42" i="5"/>
  <c r="F40" i="5"/>
  <c r="E40" i="5"/>
  <c r="D40" i="5"/>
  <c r="F38" i="5"/>
  <c r="E38" i="5"/>
  <c r="D38" i="5"/>
  <c r="F36" i="5"/>
  <c r="E36" i="5"/>
  <c r="D36" i="5"/>
  <c r="F34" i="5"/>
  <c r="E34" i="5"/>
  <c r="D34" i="5"/>
  <c r="F32" i="5"/>
  <c r="E32" i="5"/>
  <c r="D32" i="5"/>
  <c r="F30" i="5"/>
  <c r="E30" i="5"/>
  <c r="D30" i="5"/>
  <c r="F28" i="5"/>
  <c r="E28" i="5"/>
  <c r="D28" i="5"/>
  <c r="F26" i="5"/>
  <c r="E26" i="5"/>
  <c r="D26" i="5"/>
  <c r="F24" i="5"/>
  <c r="E24" i="5"/>
  <c r="D24" i="5"/>
  <c r="F22" i="5"/>
  <c r="E22" i="5"/>
  <c r="D22" i="5"/>
  <c r="F20" i="5"/>
  <c r="E20" i="5"/>
  <c r="D20" i="5"/>
  <c r="F18" i="5"/>
  <c r="E18" i="5"/>
  <c r="D18" i="5"/>
  <c r="F16" i="5"/>
  <c r="E16" i="5"/>
  <c r="D16" i="5"/>
  <c r="F14" i="5"/>
  <c r="E14" i="5"/>
  <c r="D14" i="5"/>
  <c r="F12" i="5"/>
  <c r="E12" i="5"/>
  <c r="D12" i="5"/>
  <c r="F10" i="5"/>
  <c r="E10" i="5"/>
  <c r="D10" i="5"/>
  <c r="F8" i="5"/>
  <c r="E8" i="5"/>
  <c r="D8" i="5"/>
  <c r="F6" i="5"/>
  <c r="E6" i="5"/>
  <c r="D6" i="5"/>
  <c r="F4" i="5"/>
  <c r="E4" i="5"/>
  <c r="D4" i="5"/>
  <c r="E68" i="4" l="1"/>
  <c r="D68" i="4"/>
  <c r="E66" i="4"/>
  <c r="D66" i="4"/>
  <c r="E64" i="4"/>
  <c r="D64" i="4"/>
  <c r="E62" i="4"/>
  <c r="D62" i="4"/>
  <c r="E60" i="4"/>
  <c r="D60" i="4"/>
  <c r="E58" i="4"/>
  <c r="D58" i="4"/>
  <c r="E56" i="4"/>
  <c r="D56" i="4"/>
  <c r="E54" i="4"/>
  <c r="D54" i="4"/>
  <c r="E52" i="4"/>
  <c r="D52" i="4"/>
  <c r="E50" i="4"/>
  <c r="D50" i="4"/>
  <c r="E48" i="4"/>
  <c r="D48" i="4"/>
  <c r="E46" i="4"/>
  <c r="D46" i="4"/>
  <c r="E44" i="4"/>
  <c r="D44" i="4"/>
  <c r="E42" i="4"/>
  <c r="D42" i="4"/>
  <c r="E40" i="4"/>
  <c r="D40" i="4"/>
  <c r="E38" i="4"/>
  <c r="D38" i="4"/>
  <c r="E36" i="4"/>
  <c r="D36" i="4"/>
  <c r="E34" i="4"/>
  <c r="D34" i="4"/>
  <c r="E32" i="4"/>
  <c r="D32" i="4"/>
  <c r="E30" i="4"/>
  <c r="D30" i="4"/>
  <c r="E28" i="4"/>
  <c r="D28" i="4"/>
  <c r="E26" i="4"/>
  <c r="D26" i="4"/>
  <c r="E24" i="4"/>
  <c r="D24" i="4"/>
  <c r="E22" i="4"/>
  <c r="D22" i="4"/>
  <c r="E20" i="4"/>
  <c r="D20" i="4"/>
  <c r="E18" i="4"/>
  <c r="D18" i="4"/>
  <c r="E16" i="4"/>
  <c r="D16" i="4"/>
  <c r="E14" i="4"/>
  <c r="D14" i="4"/>
  <c r="E12" i="4"/>
  <c r="D12" i="4"/>
  <c r="E10" i="4"/>
  <c r="D10" i="4"/>
  <c r="E8" i="4"/>
  <c r="D8" i="4"/>
  <c r="E6" i="4"/>
  <c r="D6" i="4"/>
  <c r="E4" i="4"/>
  <c r="D4" i="4"/>
  <c r="E68" i="3"/>
  <c r="D68" i="3"/>
  <c r="E66" i="3"/>
  <c r="D66" i="3"/>
  <c r="E64" i="3"/>
  <c r="D64" i="3"/>
  <c r="E62" i="3"/>
  <c r="D62" i="3"/>
  <c r="E60" i="3"/>
  <c r="D60" i="3"/>
  <c r="E58" i="3"/>
  <c r="D58" i="3"/>
  <c r="E56" i="3"/>
  <c r="D56" i="3"/>
  <c r="E54" i="3"/>
  <c r="D54" i="3"/>
  <c r="E52" i="3"/>
  <c r="D52" i="3"/>
  <c r="E50" i="3"/>
  <c r="D50" i="3"/>
  <c r="E48" i="3"/>
  <c r="D48" i="3"/>
  <c r="E46" i="3"/>
  <c r="D46" i="3"/>
  <c r="E44" i="3"/>
  <c r="D44" i="3"/>
  <c r="E42" i="3"/>
  <c r="D42" i="3"/>
  <c r="E40" i="3"/>
  <c r="D40" i="3"/>
  <c r="E38" i="3"/>
  <c r="D38" i="3"/>
  <c r="E36" i="3"/>
  <c r="D36" i="3"/>
  <c r="E34" i="3"/>
  <c r="D34" i="3"/>
  <c r="E32" i="3"/>
  <c r="D32" i="3"/>
  <c r="E30" i="3"/>
  <c r="D30" i="3"/>
  <c r="E28" i="3"/>
  <c r="D28" i="3"/>
  <c r="E26" i="3"/>
  <c r="D26" i="3"/>
  <c r="E24" i="3"/>
  <c r="D24" i="3"/>
  <c r="E22" i="3"/>
  <c r="D22" i="3"/>
  <c r="E20" i="3"/>
  <c r="D20" i="3"/>
  <c r="E18" i="3"/>
  <c r="D18" i="3"/>
  <c r="E16" i="3"/>
  <c r="D16" i="3"/>
  <c r="E14" i="3"/>
  <c r="D14" i="3"/>
  <c r="E12" i="3"/>
  <c r="D12" i="3"/>
  <c r="E10" i="3"/>
  <c r="D10" i="3"/>
  <c r="E8" i="3"/>
  <c r="D8" i="3"/>
  <c r="E6" i="3"/>
  <c r="D6" i="3"/>
  <c r="E4" i="3"/>
  <c r="D4" i="3"/>
  <c r="F66" i="1"/>
  <c r="E66" i="1"/>
  <c r="D66" i="1"/>
  <c r="F64" i="1"/>
  <c r="E64" i="1"/>
  <c r="D64" i="1"/>
  <c r="F62" i="1"/>
  <c r="E62" i="1"/>
  <c r="D62" i="1"/>
  <c r="F60" i="1"/>
  <c r="E60" i="1"/>
  <c r="D60" i="1"/>
  <c r="F58" i="1"/>
  <c r="E58" i="1"/>
  <c r="D58" i="1"/>
  <c r="F56" i="1"/>
  <c r="E56" i="1"/>
  <c r="D56" i="1"/>
  <c r="F54" i="1"/>
  <c r="E54" i="1"/>
  <c r="D54" i="1"/>
  <c r="F52" i="1"/>
  <c r="E52" i="1"/>
  <c r="D52" i="1"/>
  <c r="F50" i="1"/>
  <c r="E50" i="1"/>
  <c r="D50" i="1"/>
  <c r="F48" i="1"/>
  <c r="E48" i="1"/>
  <c r="D48" i="1"/>
  <c r="F46" i="1"/>
  <c r="E46" i="1"/>
  <c r="D46" i="1"/>
  <c r="F44" i="1"/>
  <c r="E44" i="1"/>
  <c r="D44" i="1"/>
  <c r="F42" i="1"/>
  <c r="E42" i="1"/>
  <c r="D42" i="1"/>
  <c r="F40" i="1"/>
  <c r="E40" i="1"/>
  <c r="D40" i="1"/>
  <c r="F38" i="1"/>
  <c r="E38" i="1"/>
  <c r="D38" i="1"/>
  <c r="F36" i="1"/>
  <c r="E36" i="1"/>
  <c r="D36" i="1"/>
  <c r="F34" i="1"/>
  <c r="E34" i="1"/>
  <c r="D34" i="1"/>
  <c r="F32" i="1"/>
  <c r="E32" i="1"/>
  <c r="D32" i="1"/>
  <c r="F30" i="1"/>
  <c r="E30" i="1"/>
  <c r="D30" i="1"/>
  <c r="F28" i="1"/>
  <c r="E28" i="1"/>
  <c r="D28" i="1"/>
  <c r="F26" i="1"/>
  <c r="E26" i="1"/>
  <c r="D26" i="1"/>
  <c r="F24" i="1"/>
  <c r="E24" i="1"/>
  <c r="D24" i="1"/>
  <c r="F22" i="1"/>
  <c r="E22" i="1"/>
  <c r="D22" i="1"/>
  <c r="F20" i="1"/>
  <c r="E20" i="1"/>
  <c r="D20" i="1"/>
  <c r="F18" i="1"/>
  <c r="E18" i="1"/>
  <c r="D18" i="1"/>
  <c r="F16" i="1"/>
  <c r="E16" i="1"/>
  <c r="D16" i="1"/>
  <c r="F14" i="1"/>
  <c r="E14" i="1"/>
  <c r="D14" i="1"/>
  <c r="F12" i="1"/>
  <c r="E12" i="1"/>
  <c r="D12" i="1"/>
  <c r="F10" i="1"/>
  <c r="E10" i="1"/>
  <c r="D10" i="1"/>
  <c r="F8" i="1"/>
  <c r="E8" i="1"/>
  <c r="D8" i="1"/>
  <c r="F6" i="1"/>
  <c r="E6" i="1"/>
  <c r="D6" i="1"/>
  <c r="F4" i="1"/>
  <c r="E4" i="1"/>
  <c r="D4" i="1"/>
  <c r="F66" i="2"/>
  <c r="E66" i="2"/>
  <c r="D66" i="2"/>
  <c r="F64" i="2"/>
  <c r="E64" i="2"/>
  <c r="D64" i="2"/>
  <c r="F62" i="2"/>
  <c r="E62" i="2"/>
  <c r="D62" i="2"/>
  <c r="F60" i="2"/>
  <c r="E60" i="2"/>
  <c r="D60" i="2"/>
  <c r="F58" i="2"/>
  <c r="E58" i="2"/>
  <c r="D58" i="2"/>
  <c r="F56" i="2"/>
  <c r="E56" i="2"/>
  <c r="D56" i="2"/>
  <c r="F54" i="2"/>
  <c r="E54" i="2"/>
  <c r="D54" i="2"/>
  <c r="F52" i="2"/>
  <c r="E52" i="2"/>
  <c r="D52" i="2"/>
  <c r="F50" i="2"/>
  <c r="E50" i="2"/>
  <c r="D50" i="2"/>
  <c r="F48" i="2"/>
  <c r="E48" i="2"/>
  <c r="D48" i="2"/>
  <c r="F46" i="2"/>
  <c r="E46" i="2"/>
  <c r="D46" i="2"/>
  <c r="F44" i="2"/>
  <c r="E44" i="2"/>
  <c r="D44" i="2"/>
  <c r="F42" i="2"/>
  <c r="E42" i="2"/>
  <c r="D42" i="2"/>
  <c r="F40" i="2"/>
  <c r="E40" i="2"/>
  <c r="D40" i="2"/>
  <c r="F38" i="2"/>
  <c r="E38" i="2"/>
  <c r="D38" i="2"/>
  <c r="F36" i="2"/>
  <c r="E36" i="2"/>
  <c r="D36" i="2"/>
  <c r="F34" i="2"/>
  <c r="E34" i="2"/>
  <c r="D34" i="2"/>
  <c r="F32" i="2"/>
  <c r="E32" i="2"/>
  <c r="D32" i="2"/>
  <c r="F30" i="2"/>
  <c r="E30" i="2"/>
  <c r="D30" i="2"/>
  <c r="F28" i="2"/>
  <c r="E28" i="2"/>
  <c r="D28" i="2"/>
  <c r="F26" i="2"/>
  <c r="E26" i="2"/>
  <c r="D26" i="2"/>
  <c r="F24" i="2"/>
  <c r="E24" i="2"/>
  <c r="D24" i="2"/>
  <c r="F22" i="2"/>
  <c r="E22" i="2"/>
  <c r="D22" i="2"/>
  <c r="F20" i="2"/>
  <c r="E20" i="2"/>
  <c r="D20" i="2"/>
  <c r="F18" i="2"/>
  <c r="E18" i="2"/>
  <c r="D18" i="2"/>
  <c r="F16" i="2"/>
  <c r="E16" i="2"/>
  <c r="D16" i="2"/>
  <c r="F14" i="2"/>
  <c r="E14" i="2"/>
  <c r="D14" i="2"/>
  <c r="F12" i="2"/>
  <c r="E12" i="2"/>
  <c r="D12" i="2"/>
  <c r="F10" i="2"/>
  <c r="E10" i="2"/>
  <c r="D10" i="2"/>
  <c r="F8" i="2"/>
  <c r="E8" i="2"/>
  <c r="D8" i="2"/>
  <c r="F6" i="2"/>
  <c r="E6" i="2"/>
  <c r="D6" i="2"/>
  <c r="F4" i="2"/>
  <c r="E4" i="2"/>
  <c r="D4" i="2"/>
</calcChain>
</file>

<file path=xl/sharedStrings.xml><?xml version="1.0" encoding="utf-8"?>
<sst xmlns="http://schemas.openxmlformats.org/spreadsheetml/2006/main" count="553" uniqueCount="170">
  <si>
    <t>女子個人形組み合わせ抽選</t>
    <rPh sb="0" eb="2">
      <t>ジョシ</t>
    </rPh>
    <rPh sb="2" eb="4">
      <t>コジン</t>
    </rPh>
    <rPh sb="4" eb="5">
      <t>カタチ</t>
    </rPh>
    <rPh sb="5" eb="6">
      <t>ク</t>
    </rPh>
    <rPh sb="7" eb="8">
      <t>ア</t>
    </rPh>
    <rPh sb="10" eb="12">
      <t>チュウセン</t>
    </rPh>
    <phoneticPr fontId="2"/>
  </si>
  <si>
    <t>氏名</t>
    <rPh sb="0" eb="2">
      <t>シメイ</t>
    </rPh>
    <phoneticPr fontId="2"/>
  </si>
  <si>
    <t>県　名</t>
    <rPh sb="0" eb="1">
      <t>ケン</t>
    </rPh>
    <rPh sb="2" eb="3">
      <t>メイ</t>
    </rPh>
    <phoneticPr fontId="2"/>
  </si>
  <si>
    <t>Ａ県１位</t>
    <rPh sb="1" eb="2">
      <t>ケン</t>
    </rPh>
    <rPh sb="3" eb="4">
      <t>イ</t>
    </rPh>
    <phoneticPr fontId="2"/>
  </si>
  <si>
    <t>Ｂ県４位</t>
    <rPh sb="1" eb="2">
      <t>ケン</t>
    </rPh>
    <rPh sb="3" eb="4">
      <t>イ</t>
    </rPh>
    <phoneticPr fontId="2"/>
  </si>
  <si>
    <t>Ｆ県３位</t>
    <rPh sb="1" eb="2">
      <t>ケン</t>
    </rPh>
    <rPh sb="3" eb="4">
      <t>イ</t>
    </rPh>
    <phoneticPr fontId="2"/>
  </si>
  <si>
    <t>Ｇ県２位</t>
    <rPh sb="1" eb="2">
      <t>ケン</t>
    </rPh>
    <rPh sb="3" eb="4">
      <t>イ</t>
    </rPh>
    <phoneticPr fontId="2"/>
  </si>
  <si>
    <t>Ｅ県２位</t>
    <rPh sb="1" eb="2">
      <t>ケン</t>
    </rPh>
    <rPh sb="3" eb="4">
      <t>イ</t>
    </rPh>
    <phoneticPr fontId="2"/>
  </si>
  <si>
    <t>Ｄ県３位</t>
    <rPh sb="1" eb="2">
      <t>ケン</t>
    </rPh>
    <rPh sb="3" eb="4">
      <t>イ</t>
    </rPh>
    <phoneticPr fontId="2"/>
  </si>
  <si>
    <t>Ｈ県４位</t>
    <rPh sb="1" eb="2">
      <t>ケン</t>
    </rPh>
    <rPh sb="3" eb="4">
      <t>イ</t>
    </rPh>
    <phoneticPr fontId="2"/>
  </si>
  <si>
    <t>Ｃ県１位</t>
    <rPh sb="1" eb="2">
      <t>ケン</t>
    </rPh>
    <rPh sb="3" eb="4">
      <t>イ</t>
    </rPh>
    <phoneticPr fontId="2"/>
  </si>
  <si>
    <t>Ｄ県１位</t>
    <rPh sb="1" eb="2">
      <t>ケン</t>
    </rPh>
    <rPh sb="3" eb="4">
      <t>イ</t>
    </rPh>
    <phoneticPr fontId="2"/>
  </si>
  <si>
    <t>Ａ県４位</t>
    <rPh sb="1" eb="2">
      <t>ケン</t>
    </rPh>
    <rPh sb="3" eb="4">
      <t>イ</t>
    </rPh>
    <phoneticPr fontId="2"/>
  </si>
  <si>
    <t>Ｅ県３位</t>
    <rPh sb="1" eb="2">
      <t>ケン</t>
    </rPh>
    <rPh sb="3" eb="4">
      <t>イ</t>
    </rPh>
    <phoneticPr fontId="2"/>
  </si>
  <si>
    <t>Ｈ県２位</t>
    <rPh sb="1" eb="2">
      <t>ケン</t>
    </rPh>
    <rPh sb="3" eb="4">
      <t>イ</t>
    </rPh>
    <phoneticPr fontId="2"/>
  </si>
  <si>
    <t>Ｆ県２位</t>
    <rPh sb="1" eb="2">
      <t>ケン</t>
    </rPh>
    <rPh sb="3" eb="4">
      <t>イ</t>
    </rPh>
    <phoneticPr fontId="2"/>
  </si>
  <si>
    <t>Ｃ県３位</t>
    <rPh sb="1" eb="2">
      <t>ケン</t>
    </rPh>
    <rPh sb="3" eb="4">
      <t>イ</t>
    </rPh>
    <phoneticPr fontId="2"/>
  </si>
  <si>
    <t>Ｇ県４位</t>
    <rPh sb="1" eb="2">
      <t>ケン</t>
    </rPh>
    <rPh sb="3" eb="4">
      <t>イ</t>
    </rPh>
    <phoneticPr fontId="2"/>
  </si>
  <si>
    <t>Ｂ県１位</t>
    <rPh sb="1" eb="2">
      <t>ケン</t>
    </rPh>
    <rPh sb="3" eb="4">
      <t>イ</t>
    </rPh>
    <phoneticPr fontId="2"/>
  </si>
  <si>
    <t>Ｇ県１位</t>
    <rPh sb="1" eb="2">
      <t>ケン</t>
    </rPh>
    <rPh sb="3" eb="4">
      <t>イ</t>
    </rPh>
    <phoneticPr fontId="2"/>
  </si>
  <si>
    <t>Ｈ県３位</t>
    <rPh sb="1" eb="2">
      <t>ケン</t>
    </rPh>
    <rPh sb="3" eb="4">
      <t>イ</t>
    </rPh>
    <phoneticPr fontId="2"/>
  </si>
  <si>
    <t>Ｃ県４位</t>
    <rPh sb="1" eb="2">
      <t>ケン</t>
    </rPh>
    <rPh sb="3" eb="4">
      <t>イ</t>
    </rPh>
    <phoneticPr fontId="2"/>
  </si>
  <si>
    <t>Ａ県２位</t>
    <rPh sb="1" eb="2">
      <t>ケン</t>
    </rPh>
    <rPh sb="3" eb="4">
      <t>イ</t>
    </rPh>
    <phoneticPr fontId="2"/>
  </si>
  <si>
    <t>Ｄ県２位</t>
    <rPh sb="1" eb="2">
      <t>ケン</t>
    </rPh>
    <rPh sb="3" eb="4">
      <t>イ</t>
    </rPh>
    <phoneticPr fontId="2"/>
  </si>
  <si>
    <t>Ｂ県３位</t>
    <rPh sb="1" eb="2">
      <t>ケン</t>
    </rPh>
    <rPh sb="3" eb="4">
      <t>イ</t>
    </rPh>
    <phoneticPr fontId="2"/>
  </si>
  <si>
    <t>Ｅ県４位</t>
    <rPh sb="1" eb="2">
      <t>ケン</t>
    </rPh>
    <rPh sb="3" eb="4">
      <t>イ</t>
    </rPh>
    <phoneticPr fontId="2"/>
  </si>
  <si>
    <t>Ｆ県１位</t>
    <rPh sb="1" eb="2">
      <t>ケン</t>
    </rPh>
    <rPh sb="3" eb="4">
      <t>イ</t>
    </rPh>
    <phoneticPr fontId="2"/>
  </si>
  <si>
    <t>Ｅ県１位</t>
    <rPh sb="1" eb="2">
      <t>ケン</t>
    </rPh>
    <rPh sb="3" eb="4">
      <t>イ</t>
    </rPh>
    <phoneticPr fontId="2"/>
  </si>
  <si>
    <t>Ａ県３位</t>
    <rPh sb="1" eb="2">
      <t>ケン</t>
    </rPh>
    <rPh sb="3" eb="4">
      <t>イ</t>
    </rPh>
    <phoneticPr fontId="2"/>
  </si>
  <si>
    <t>Ｆ県４位</t>
    <rPh sb="1" eb="2">
      <t>ケン</t>
    </rPh>
    <rPh sb="3" eb="4">
      <t>イ</t>
    </rPh>
    <phoneticPr fontId="2"/>
  </si>
  <si>
    <t>Ｂ県２位</t>
    <rPh sb="1" eb="2">
      <t>ケン</t>
    </rPh>
    <rPh sb="3" eb="4">
      <t>イ</t>
    </rPh>
    <phoneticPr fontId="2"/>
  </si>
  <si>
    <t>Ｃ県２位</t>
    <rPh sb="1" eb="2">
      <t>ケン</t>
    </rPh>
    <rPh sb="3" eb="4">
      <t>イ</t>
    </rPh>
    <phoneticPr fontId="2"/>
  </si>
  <si>
    <t>Ｇ県３位</t>
    <rPh sb="1" eb="2">
      <t>ケン</t>
    </rPh>
    <rPh sb="3" eb="4">
      <t>イ</t>
    </rPh>
    <phoneticPr fontId="2"/>
  </si>
  <si>
    <t>Ｄ県４位</t>
    <rPh sb="1" eb="2">
      <t>ケン</t>
    </rPh>
    <rPh sb="3" eb="4">
      <t>イ</t>
    </rPh>
    <phoneticPr fontId="2"/>
  </si>
  <si>
    <t>Ｈ県１位</t>
    <rPh sb="1" eb="2">
      <t>ケン</t>
    </rPh>
    <rPh sb="3" eb="4">
      <t>イ</t>
    </rPh>
    <phoneticPr fontId="2"/>
  </si>
  <si>
    <t>男子個人形組み合わせ抽選</t>
    <rPh sb="0" eb="2">
      <t>ダンシ</t>
    </rPh>
    <rPh sb="2" eb="4">
      <t>コジン</t>
    </rPh>
    <rPh sb="4" eb="5">
      <t>カタチ</t>
    </rPh>
    <rPh sb="5" eb="6">
      <t>ク</t>
    </rPh>
    <rPh sb="7" eb="8">
      <t>ア</t>
    </rPh>
    <rPh sb="10" eb="12">
      <t>チュウセン</t>
    </rPh>
    <phoneticPr fontId="2"/>
  </si>
  <si>
    <t>ﾌﾞﾛｯｸ</t>
    <phoneticPr fontId="2"/>
  </si>
  <si>
    <t>学 校 名</t>
    <phoneticPr fontId="2"/>
  </si>
  <si>
    <t>A</t>
    <phoneticPr fontId="2"/>
  </si>
  <si>
    <t>A</t>
    <phoneticPr fontId="2"/>
  </si>
  <si>
    <t>B</t>
    <phoneticPr fontId="2"/>
  </si>
  <si>
    <t>F</t>
    <phoneticPr fontId="2"/>
  </si>
  <si>
    <t>G</t>
    <phoneticPr fontId="2"/>
  </si>
  <si>
    <t>G</t>
    <phoneticPr fontId="2"/>
  </si>
  <si>
    <t>E</t>
    <phoneticPr fontId="2"/>
  </si>
  <si>
    <t>E</t>
    <phoneticPr fontId="2"/>
  </si>
  <si>
    <t>D</t>
    <phoneticPr fontId="2"/>
  </si>
  <si>
    <t>D</t>
    <phoneticPr fontId="2"/>
  </si>
  <si>
    <t>H</t>
    <phoneticPr fontId="2"/>
  </si>
  <si>
    <t>C</t>
    <phoneticPr fontId="2"/>
  </si>
  <si>
    <t>C</t>
    <phoneticPr fontId="2"/>
  </si>
  <si>
    <t>D</t>
    <phoneticPr fontId="2"/>
  </si>
  <si>
    <t>A</t>
    <phoneticPr fontId="2"/>
  </si>
  <si>
    <t>E</t>
    <phoneticPr fontId="2"/>
  </si>
  <si>
    <t>H</t>
    <phoneticPr fontId="2"/>
  </si>
  <si>
    <t>F</t>
    <phoneticPr fontId="2"/>
  </si>
  <si>
    <t>C</t>
    <phoneticPr fontId="2"/>
  </si>
  <si>
    <t>B</t>
    <phoneticPr fontId="2"/>
  </si>
  <si>
    <t>H</t>
    <phoneticPr fontId="2"/>
  </si>
  <si>
    <t>B</t>
    <phoneticPr fontId="2"/>
  </si>
  <si>
    <t>F</t>
    <phoneticPr fontId="2"/>
  </si>
  <si>
    <t>E</t>
    <phoneticPr fontId="2"/>
  </si>
  <si>
    <t>A</t>
    <phoneticPr fontId="2"/>
  </si>
  <si>
    <t>B</t>
    <phoneticPr fontId="2"/>
  </si>
  <si>
    <t>C</t>
    <phoneticPr fontId="2"/>
  </si>
  <si>
    <t>G</t>
    <phoneticPr fontId="2"/>
  </si>
  <si>
    <t>D</t>
    <phoneticPr fontId="2"/>
  </si>
  <si>
    <t>H</t>
    <phoneticPr fontId="2"/>
  </si>
  <si>
    <t>ﾌﾞﾛｯｸ</t>
    <phoneticPr fontId="2"/>
  </si>
  <si>
    <t>B</t>
    <phoneticPr fontId="2"/>
  </si>
  <si>
    <t>F</t>
    <phoneticPr fontId="2"/>
  </si>
  <si>
    <t>G</t>
    <phoneticPr fontId="2"/>
  </si>
  <si>
    <t>E</t>
    <phoneticPr fontId="2"/>
  </si>
  <si>
    <t>女子団体形組み合わせ抽選</t>
    <rPh sb="0" eb="2">
      <t>ジョシ</t>
    </rPh>
    <rPh sb="2" eb="4">
      <t>ダンタイ</t>
    </rPh>
    <rPh sb="4" eb="5">
      <t>カタチ</t>
    </rPh>
    <rPh sb="5" eb="6">
      <t>ク</t>
    </rPh>
    <rPh sb="7" eb="8">
      <t>ア</t>
    </rPh>
    <rPh sb="10" eb="12">
      <t>チュウセン</t>
    </rPh>
    <phoneticPr fontId="2"/>
  </si>
  <si>
    <t>ﾌﾞﾛｯｸ</t>
    <phoneticPr fontId="2"/>
  </si>
  <si>
    <t>学校名</t>
    <rPh sb="0" eb="2">
      <t>ガッコウ</t>
    </rPh>
    <rPh sb="2" eb="3">
      <t>メイ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</si>
  <si>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</si>
  <si>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A</t>
    <phoneticPr fontId="2"/>
  </si>
  <si>
    <t>開催県5位</t>
    <rPh sb="0" eb="3">
      <t>カイサイケン</t>
    </rPh>
    <rPh sb="4" eb="5">
      <t>イ</t>
    </rPh>
    <phoneticPr fontId="2"/>
  </si>
  <si>
    <t>B</t>
    <phoneticPr fontId="2"/>
  </si>
  <si>
    <t>F</t>
    <phoneticPr fontId="2"/>
  </si>
  <si>
    <t>G</t>
    <phoneticPr fontId="2"/>
  </si>
  <si>
    <t>E</t>
    <phoneticPr fontId="2"/>
  </si>
  <si>
    <t>D</t>
    <phoneticPr fontId="2"/>
  </si>
  <si>
    <t>H</t>
    <phoneticPr fontId="2"/>
  </si>
  <si>
    <t>C</t>
    <phoneticPr fontId="2"/>
  </si>
  <si>
    <t>A</t>
    <phoneticPr fontId="2"/>
  </si>
  <si>
    <t>E</t>
    <phoneticPr fontId="2"/>
  </si>
  <si>
    <t>H</t>
    <phoneticPr fontId="2"/>
  </si>
  <si>
    <t>F</t>
    <phoneticPr fontId="2"/>
  </si>
  <si>
    <t>C</t>
    <phoneticPr fontId="2"/>
  </si>
  <si>
    <t>B</t>
    <phoneticPr fontId="2"/>
  </si>
  <si>
    <t>G</t>
    <phoneticPr fontId="2"/>
  </si>
  <si>
    <t>H</t>
    <phoneticPr fontId="2"/>
  </si>
  <si>
    <t>C</t>
    <phoneticPr fontId="2"/>
  </si>
  <si>
    <t>D</t>
    <phoneticPr fontId="2"/>
  </si>
  <si>
    <t>B</t>
    <phoneticPr fontId="2"/>
  </si>
  <si>
    <t>男子団体形組み合わせ抽選</t>
    <rPh sb="0" eb="2">
      <t>ダンシ</t>
    </rPh>
    <rPh sb="2" eb="4">
      <t>ダンタイ</t>
    </rPh>
    <rPh sb="4" eb="5">
      <t>カタチ</t>
    </rPh>
    <rPh sb="5" eb="6">
      <t>ク</t>
    </rPh>
    <rPh sb="7" eb="8">
      <t>ア</t>
    </rPh>
    <rPh sb="10" eb="12">
      <t>チュウセン</t>
    </rPh>
    <phoneticPr fontId="2"/>
  </si>
  <si>
    <t>ﾌﾞﾛｯｸ</t>
    <phoneticPr fontId="2"/>
  </si>
  <si>
    <t>A</t>
    <phoneticPr fontId="2"/>
  </si>
  <si>
    <t>D</t>
    <phoneticPr fontId="2"/>
  </si>
  <si>
    <t>H</t>
    <phoneticPr fontId="2"/>
  </si>
  <si>
    <t>C</t>
    <phoneticPr fontId="2"/>
  </si>
  <si>
    <t>A</t>
    <phoneticPr fontId="2"/>
  </si>
  <si>
    <t>E</t>
    <phoneticPr fontId="2"/>
  </si>
  <si>
    <t>G</t>
    <phoneticPr fontId="2"/>
  </si>
  <si>
    <t>B</t>
    <phoneticPr fontId="2"/>
  </si>
  <si>
    <t>H</t>
    <phoneticPr fontId="2"/>
  </si>
  <si>
    <t>C</t>
    <phoneticPr fontId="2"/>
  </si>
  <si>
    <t>E</t>
    <phoneticPr fontId="2"/>
  </si>
  <si>
    <t>B</t>
    <phoneticPr fontId="2"/>
  </si>
  <si>
    <t>C</t>
    <phoneticPr fontId="2"/>
  </si>
  <si>
    <t>G</t>
    <phoneticPr fontId="2"/>
  </si>
  <si>
    <t>D</t>
    <phoneticPr fontId="2"/>
  </si>
  <si>
    <t>H</t>
    <phoneticPr fontId="2"/>
  </si>
  <si>
    <t>女子個人組手組み合わせ抽選</t>
    <rPh sb="0" eb="2">
      <t>ジョシ</t>
    </rPh>
    <rPh sb="2" eb="4">
      <t>コジン</t>
    </rPh>
    <rPh sb="4" eb="5">
      <t>クミ</t>
    </rPh>
    <rPh sb="5" eb="6">
      <t>テ</t>
    </rPh>
    <rPh sb="6" eb="7">
      <t>ク</t>
    </rPh>
    <rPh sb="8" eb="9">
      <t>ア</t>
    </rPh>
    <rPh sb="11" eb="13">
      <t>チュウセン</t>
    </rPh>
    <phoneticPr fontId="2"/>
  </si>
  <si>
    <t>学 校 名</t>
    <phoneticPr fontId="2"/>
  </si>
  <si>
    <t>A</t>
    <phoneticPr fontId="2"/>
  </si>
  <si>
    <t>B</t>
    <phoneticPr fontId="2"/>
  </si>
  <si>
    <t>D</t>
    <phoneticPr fontId="2"/>
  </si>
  <si>
    <t>E</t>
    <phoneticPr fontId="2"/>
  </si>
  <si>
    <t>F</t>
    <phoneticPr fontId="2"/>
  </si>
  <si>
    <t>C</t>
    <phoneticPr fontId="2"/>
  </si>
  <si>
    <t>G</t>
    <phoneticPr fontId="2"/>
  </si>
  <si>
    <t>B</t>
    <phoneticPr fontId="2"/>
  </si>
  <si>
    <t>G</t>
    <phoneticPr fontId="2"/>
  </si>
  <si>
    <t>H</t>
    <phoneticPr fontId="2"/>
  </si>
  <si>
    <t>A</t>
    <phoneticPr fontId="2"/>
  </si>
  <si>
    <t>D</t>
    <phoneticPr fontId="2"/>
  </si>
  <si>
    <t>B</t>
    <phoneticPr fontId="2"/>
  </si>
  <si>
    <t>E</t>
    <phoneticPr fontId="2"/>
  </si>
  <si>
    <t>F</t>
    <phoneticPr fontId="2"/>
  </si>
  <si>
    <t>A</t>
    <phoneticPr fontId="2"/>
  </si>
  <si>
    <t>B</t>
    <phoneticPr fontId="2"/>
  </si>
  <si>
    <t>C</t>
    <phoneticPr fontId="2"/>
  </si>
  <si>
    <t>G</t>
    <phoneticPr fontId="2"/>
  </si>
  <si>
    <t>D</t>
    <phoneticPr fontId="2"/>
  </si>
  <si>
    <t>H</t>
    <phoneticPr fontId="2"/>
  </si>
  <si>
    <t>男子個人組手組み合わせ抽選</t>
    <rPh sb="0" eb="2">
      <t>ダンシ</t>
    </rPh>
    <rPh sb="2" eb="4">
      <t>コジン</t>
    </rPh>
    <rPh sb="4" eb="5">
      <t>クミ</t>
    </rPh>
    <rPh sb="5" eb="6">
      <t>テ</t>
    </rPh>
    <rPh sb="6" eb="7">
      <t>ク</t>
    </rPh>
    <rPh sb="8" eb="9">
      <t>ア</t>
    </rPh>
    <rPh sb="11" eb="13">
      <t>チュウセン</t>
    </rPh>
    <phoneticPr fontId="2"/>
  </si>
  <si>
    <t>E</t>
    <phoneticPr fontId="2"/>
  </si>
  <si>
    <t>H</t>
    <phoneticPr fontId="2"/>
  </si>
  <si>
    <t>F</t>
    <phoneticPr fontId="2"/>
  </si>
  <si>
    <t>C</t>
    <phoneticPr fontId="2"/>
  </si>
  <si>
    <t>G</t>
    <phoneticPr fontId="2"/>
  </si>
  <si>
    <t>B</t>
    <phoneticPr fontId="2"/>
  </si>
  <si>
    <t>G</t>
    <phoneticPr fontId="2"/>
  </si>
  <si>
    <t>H</t>
    <phoneticPr fontId="2"/>
  </si>
  <si>
    <t>C</t>
    <phoneticPr fontId="2"/>
  </si>
  <si>
    <t>A</t>
    <phoneticPr fontId="2"/>
  </si>
  <si>
    <t>D</t>
    <phoneticPr fontId="2"/>
  </si>
  <si>
    <t>B</t>
    <phoneticPr fontId="2"/>
  </si>
  <si>
    <t>E</t>
    <phoneticPr fontId="2"/>
  </si>
  <si>
    <t>F</t>
    <phoneticPr fontId="2"/>
  </si>
  <si>
    <t>E</t>
    <phoneticPr fontId="2"/>
  </si>
  <si>
    <t>B</t>
    <phoneticPr fontId="2"/>
  </si>
  <si>
    <t>C</t>
    <phoneticPr fontId="2"/>
  </si>
  <si>
    <t>G</t>
    <phoneticPr fontId="2"/>
  </si>
  <si>
    <t>H</t>
    <phoneticPr fontId="2"/>
  </si>
  <si>
    <t>女子団体組手組み合わせ抽選</t>
    <rPh sb="0" eb="2">
      <t>ジョシ</t>
    </rPh>
    <rPh sb="2" eb="4">
      <t>ダンタイ</t>
    </rPh>
    <rPh sb="4" eb="5">
      <t>クミ</t>
    </rPh>
    <rPh sb="5" eb="6">
      <t>テ</t>
    </rPh>
    <rPh sb="6" eb="7">
      <t>ク</t>
    </rPh>
    <rPh sb="8" eb="9">
      <t>ア</t>
    </rPh>
    <rPh sb="11" eb="13">
      <t>チュウセン</t>
    </rPh>
    <phoneticPr fontId="2"/>
  </si>
  <si>
    <t>H</t>
    <phoneticPr fontId="2"/>
  </si>
  <si>
    <t>E</t>
    <phoneticPr fontId="2"/>
  </si>
  <si>
    <t>A</t>
    <phoneticPr fontId="2"/>
  </si>
  <si>
    <t>F</t>
    <phoneticPr fontId="2"/>
  </si>
  <si>
    <t>C</t>
    <phoneticPr fontId="2"/>
  </si>
  <si>
    <t>G</t>
    <phoneticPr fontId="2"/>
  </si>
  <si>
    <t>D</t>
    <phoneticPr fontId="2"/>
  </si>
  <si>
    <t>H</t>
    <phoneticPr fontId="2"/>
  </si>
  <si>
    <t>男子団体組手組み合わせ抽選</t>
    <rPh sb="0" eb="2">
      <t>ダンシ</t>
    </rPh>
    <rPh sb="2" eb="4">
      <t>ダンタイ</t>
    </rPh>
    <rPh sb="4" eb="5">
      <t>クミ</t>
    </rPh>
    <rPh sb="5" eb="6">
      <t>テ</t>
    </rPh>
    <rPh sb="6" eb="7">
      <t>ク</t>
    </rPh>
    <rPh sb="8" eb="9">
      <t>ア</t>
    </rPh>
    <rPh sb="11" eb="13">
      <t>チュウセン</t>
    </rPh>
    <phoneticPr fontId="2"/>
  </si>
  <si>
    <t>B</t>
    <phoneticPr fontId="2"/>
  </si>
  <si>
    <t>開催県6位</t>
    <rPh sb="0" eb="3">
      <t>カイサイケン</t>
    </rPh>
    <rPh sb="4" eb="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</si>
</sst>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0</xdr:row>
          <xdr:rowOff>114300</xdr:rowOff>
        </xdr:from>
        <xdr:to>
          <xdr:col>14</xdr:col>
          <xdr:colOff>352425</xdr:colOff>
          <xdr:row>1</xdr:row>
          <xdr:rowOff>209550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542925</xdr:colOff>
          <xdr:row>2</xdr:row>
          <xdr:rowOff>200025</xdr:rowOff>
        </xdr:from>
        <xdr:to>
          <xdr:col>14</xdr:col>
          <xdr:colOff>352425</xdr:colOff>
          <xdr:row>5</xdr:row>
          <xdr:rowOff>66675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1</xdr:row>
      <xdr:rowOff>57150</xdr:rowOff>
    </xdr:from>
    <xdr:to>
      <xdr:col>9</xdr:col>
      <xdr:colOff>104775</xdr:colOff>
      <xdr:row>66</xdr:row>
      <xdr:rowOff>28575</xdr:rowOff>
    </xdr:to>
    <xdr:cxnSp macro="">
      <xdr:nvCxnSpPr>
        <xdr:cNvPr id="4" name="直線コネクタ 6"/>
        <xdr:cNvCxnSpPr>
          <a:cxnSpLocks noChangeShapeType="1"/>
        </xdr:cNvCxnSpPr>
      </xdr:nvCxnSpPr>
      <xdr:spPr bwMode="auto">
        <a:xfrm flipH="1">
          <a:off x="5934075" y="400050"/>
          <a:ext cx="0" cy="8905875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228600</xdr:colOff>
      <xdr:row>1</xdr:row>
      <xdr:rowOff>66675</xdr:rowOff>
    </xdr:from>
    <xdr:to>
      <xdr:col>10</xdr:col>
      <xdr:colOff>228600</xdr:colOff>
      <xdr:row>66</xdr:row>
      <xdr:rowOff>28575</xdr:rowOff>
    </xdr:to>
    <xdr:cxnSp macro="">
      <xdr:nvCxnSpPr>
        <xdr:cNvPr id="5" name="直線コネクタ 7"/>
        <xdr:cNvCxnSpPr>
          <a:cxnSpLocks noChangeShapeType="1"/>
        </xdr:cNvCxnSpPr>
      </xdr:nvCxnSpPr>
      <xdr:spPr bwMode="auto">
        <a:xfrm flipH="1">
          <a:off x="6391275" y="409575"/>
          <a:ext cx="0" cy="889635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285750</xdr:colOff>
      <xdr:row>1</xdr:row>
      <xdr:rowOff>0</xdr:rowOff>
    </xdr:from>
    <xdr:to>
      <xdr:col>7</xdr:col>
      <xdr:colOff>323850</xdr:colOff>
      <xdr:row>2</xdr:row>
      <xdr:rowOff>38100</xdr:rowOff>
    </xdr:to>
    <xdr:sp macro="" textlink="">
      <xdr:nvSpPr>
        <xdr:cNvPr id="6" name="正方形/長方形 8"/>
        <xdr:cNvSpPr>
          <a:spLocks noChangeArrowheads="1"/>
        </xdr:cNvSpPr>
      </xdr:nvSpPr>
      <xdr:spPr bwMode="auto">
        <a:xfrm>
          <a:off x="5114925" y="342900"/>
          <a:ext cx="371475" cy="3048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  <xdr:twoCellAnchor>
    <xdr:from>
      <xdr:col>11</xdr:col>
      <xdr:colOff>57150</xdr:colOff>
      <xdr:row>0</xdr:row>
      <xdr:rowOff>333375</xdr:rowOff>
    </xdr:from>
    <xdr:to>
      <xdr:col>12</xdr:col>
      <xdr:colOff>95250</xdr:colOff>
      <xdr:row>2</xdr:row>
      <xdr:rowOff>28575</xdr:rowOff>
    </xdr:to>
    <xdr:sp macro="" textlink="">
      <xdr:nvSpPr>
        <xdr:cNvPr id="7" name="正方形/長方形 9"/>
        <xdr:cNvSpPr>
          <a:spLocks noChangeArrowheads="1"/>
        </xdr:cNvSpPr>
      </xdr:nvSpPr>
      <xdr:spPr bwMode="auto">
        <a:xfrm>
          <a:off x="6553200" y="333375"/>
          <a:ext cx="371475" cy="3048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</a:t>
          </a:r>
          <a:endParaRPr lang="ja-JP" altLang="en-US"/>
        </a:p>
      </xdr:txBody>
    </xdr:sp>
    <xdr:clientData/>
  </xdr:twoCellAnchor>
  <xdr:twoCellAnchor>
    <xdr:from>
      <xdr:col>9</xdr:col>
      <xdr:colOff>142875</xdr:colOff>
      <xdr:row>0</xdr:row>
      <xdr:rowOff>209550</xdr:rowOff>
    </xdr:from>
    <xdr:to>
      <xdr:col>10</xdr:col>
      <xdr:colOff>180975</xdr:colOff>
      <xdr:row>1</xdr:row>
      <xdr:rowOff>171450</xdr:rowOff>
    </xdr:to>
    <xdr:sp macro="" textlink="">
      <xdr:nvSpPr>
        <xdr:cNvPr id="8" name="正方形/長方形 5"/>
        <xdr:cNvSpPr>
          <a:spLocks noChangeArrowheads="1"/>
        </xdr:cNvSpPr>
      </xdr:nvSpPr>
      <xdr:spPr bwMode="auto">
        <a:xfrm>
          <a:off x="5972175" y="209550"/>
          <a:ext cx="371475" cy="3048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第２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0</xdr:row>
          <xdr:rowOff>114300</xdr:rowOff>
        </xdr:from>
        <xdr:to>
          <xdr:col>14</xdr:col>
          <xdr:colOff>352425</xdr:colOff>
          <xdr:row>1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542925</xdr:colOff>
          <xdr:row>2</xdr:row>
          <xdr:rowOff>200025</xdr:rowOff>
        </xdr:from>
        <xdr:to>
          <xdr:col>14</xdr:col>
          <xdr:colOff>352425</xdr:colOff>
          <xdr:row>5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1</xdr:row>
      <xdr:rowOff>66675</xdr:rowOff>
    </xdr:from>
    <xdr:to>
      <xdr:col>9</xdr:col>
      <xdr:colOff>104775</xdr:colOff>
      <xdr:row>66</xdr:row>
      <xdr:rowOff>66675</xdr:rowOff>
    </xdr:to>
    <xdr:cxnSp macro="">
      <xdr:nvCxnSpPr>
        <xdr:cNvPr id="4" name="直線コネクタ 6"/>
        <xdr:cNvCxnSpPr>
          <a:cxnSpLocks noChangeShapeType="1"/>
        </xdr:cNvCxnSpPr>
      </xdr:nvCxnSpPr>
      <xdr:spPr bwMode="auto">
        <a:xfrm>
          <a:off x="5934075" y="409575"/>
          <a:ext cx="0" cy="893445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219075</xdr:colOff>
      <xdr:row>1</xdr:row>
      <xdr:rowOff>66675</xdr:rowOff>
    </xdr:from>
    <xdr:to>
      <xdr:col>10</xdr:col>
      <xdr:colOff>219075</xdr:colOff>
      <xdr:row>66</xdr:row>
      <xdr:rowOff>38100</xdr:rowOff>
    </xdr:to>
    <xdr:cxnSp macro="">
      <xdr:nvCxnSpPr>
        <xdr:cNvPr id="5" name="直線コネクタ 7"/>
        <xdr:cNvCxnSpPr>
          <a:cxnSpLocks noChangeShapeType="1"/>
        </xdr:cNvCxnSpPr>
      </xdr:nvCxnSpPr>
      <xdr:spPr bwMode="auto">
        <a:xfrm>
          <a:off x="6381750" y="409575"/>
          <a:ext cx="0" cy="8905875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9525</xdr:rowOff>
    </xdr:from>
    <xdr:to>
      <xdr:col>7</xdr:col>
      <xdr:colOff>304800</xdr:colOff>
      <xdr:row>2</xdr:row>
      <xdr:rowOff>47625</xdr:rowOff>
    </xdr:to>
    <xdr:sp macro="" textlink="">
      <xdr:nvSpPr>
        <xdr:cNvPr id="6" name="正方形/長方形 8"/>
        <xdr:cNvSpPr>
          <a:spLocks noChangeArrowheads="1"/>
        </xdr:cNvSpPr>
      </xdr:nvSpPr>
      <xdr:spPr bwMode="auto">
        <a:xfrm>
          <a:off x="5095875" y="352425"/>
          <a:ext cx="371475" cy="3048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  <xdr:twoCellAnchor>
    <xdr:from>
      <xdr:col>11</xdr:col>
      <xdr:colOff>38100</xdr:colOff>
      <xdr:row>1</xdr:row>
      <xdr:rowOff>0</xdr:rowOff>
    </xdr:from>
    <xdr:to>
      <xdr:col>12</xdr:col>
      <xdr:colOff>76200</xdr:colOff>
      <xdr:row>2</xdr:row>
      <xdr:rowOff>38100</xdr:rowOff>
    </xdr:to>
    <xdr:sp macro="" textlink="">
      <xdr:nvSpPr>
        <xdr:cNvPr id="7" name="正方形/長方形 9"/>
        <xdr:cNvSpPr>
          <a:spLocks noChangeArrowheads="1"/>
        </xdr:cNvSpPr>
      </xdr:nvSpPr>
      <xdr:spPr bwMode="auto">
        <a:xfrm>
          <a:off x="6534150" y="342900"/>
          <a:ext cx="371475" cy="3048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</a:t>
          </a:r>
          <a:endParaRPr lang="ja-JP" altLang="en-US"/>
        </a:p>
      </xdr:txBody>
    </xdr:sp>
    <xdr:clientData/>
  </xdr:twoCellAnchor>
  <xdr:twoCellAnchor>
    <xdr:from>
      <xdr:col>9</xdr:col>
      <xdr:colOff>142875</xdr:colOff>
      <xdr:row>0</xdr:row>
      <xdr:rowOff>333375</xdr:rowOff>
    </xdr:from>
    <xdr:to>
      <xdr:col>10</xdr:col>
      <xdr:colOff>180975</xdr:colOff>
      <xdr:row>2</xdr:row>
      <xdr:rowOff>28575</xdr:rowOff>
    </xdr:to>
    <xdr:sp macro="" textlink="">
      <xdr:nvSpPr>
        <xdr:cNvPr id="8" name="正方形/長方形 5"/>
        <xdr:cNvSpPr>
          <a:spLocks noChangeArrowheads="1"/>
        </xdr:cNvSpPr>
      </xdr:nvSpPr>
      <xdr:spPr bwMode="auto">
        <a:xfrm>
          <a:off x="5972175" y="333375"/>
          <a:ext cx="371475" cy="3048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第２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114300</xdr:rowOff>
        </xdr:from>
        <xdr:to>
          <xdr:col>13</xdr:col>
          <xdr:colOff>352425</xdr:colOff>
          <xdr:row>1</xdr:row>
          <xdr:rowOff>209550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542925</xdr:colOff>
          <xdr:row>2</xdr:row>
          <xdr:rowOff>180975</xdr:rowOff>
        </xdr:from>
        <xdr:to>
          <xdr:col>13</xdr:col>
          <xdr:colOff>352425</xdr:colOff>
          <xdr:row>7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171450</xdr:colOff>
      <xdr:row>1</xdr:row>
      <xdr:rowOff>85725</xdr:rowOff>
    </xdr:from>
    <xdr:to>
      <xdr:col>7</xdr:col>
      <xdr:colOff>171450</xdr:colOff>
      <xdr:row>67</xdr:row>
      <xdr:rowOff>28575</xdr:rowOff>
    </xdr:to>
    <xdr:cxnSp macro="">
      <xdr:nvCxnSpPr>
        <xdr:cNvPr id="4" name="直線コネクタ 15"/>
        <xdr:cNvCxnSpPr>
          <a:cxnSpLocks noChangeShapeType="1"/>
        </xdr:cNvCxnSpPr>
      </xdr:nvCxnSpPr>
      <xdr:spPr bwMode="auto">
        <a:xfrm flipH="1">
          <a:off x="5276850" y="428625"/>
          <a:ext cx="0" cy="901065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161925</xdr:colOff>
      <xdr:row>1</xdr:row>
      <xdr:rowOff>76200</xdr:rowOff>
    </xdr:from>
    <xdr:to>
      <xdr:col>9</xdr:col>
      <xdr:colOff>161925</xdr:colOff>
      <xdr:row>67</xdr:row>
      <xdr:rowOff>19050</xdr:rowOff>
    </xdr:to>
    <xdr:cxnSp macro="">
      <xdr:nvCxnSpPr>
        <xdr:cNvPr id="5" name="直線コネクタ 16"/>
        <xdr:cNvCxnSpPr>
          <a:cxnSpLocks noChangeShapeType="1"/>
        </xdr:cNvCxnSpPr>
      </xdr:nvCxnSpPr>
      <xdr:spPr bwMode="auto">
        <a:xfrm flipH="1">
          <a:off x="6029325" y="419100"/>
          <a:ext cx="0" cy="901065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295275</xdr:colOff>
      <xdr:row>1</xdr:row>
      <xdr:rowOff>0</xdr:rowOff>
    </xdr:from>
    <xdr:to>
      <xdr:col>6</xdr:col>
      <xdr:colOff>285750</xdr:colOff>
      <xdr:row>2</xdr:row>
      <xdr:rowOff>47625</xdr:rowOff>
    </xdr:to>
    <xdr:sp macro="" textlink="">
      <xdr:nvSpPr>
        <xdr:cNvPr id="6" name="正方形/長方形 17"/>
        <xdr:cNvSpPr>
          <a:spLocks noChangeArrowheads="1"/>
        </xdr:cNvSpPr>
      </xdr:nvSpPr>
      <xdr:spPr bwMode="auto">
        <a:xfrm>
          <a:off x="4638675" y="342900"/>
          <a:ext cx="3714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  <xdr:twoCellAnchor>
    <xdr:from>
      <xdr:col>10</xdr:col>
      <xdr:colOff>28575</xdr:colOff>
      <xdr:row>1</xdr:row>
      <xdr:rowOff>0</xdr:rowOff>
    </xdr:from>
    <xdr:to>
      <xdr:col>11</xdr:col>
      <xdr:colOff>19050</xdr:colOff>
      <xdr:row>2</xdr:row>
      <xdr:rowOff>47625</xdr:rowOff>
    </xdr:to>
    <xdr:sp macro="" textlink="">
      <xdr:nvSpPr>
        <xdr:cNvPr id="7" name="正方形/長方形 18"/>
        <xdr:cNvSpPr>
          <a:spLocks noChangeArrowheads="1"/>
        </xdr:cNvSpPr>
      </xdr:nvSpPr>
      <xdr:spPr bwMode="auto">
        <a:xfrm>
          <a:off x="6276975" y="342900"/>
          <a:ext cx="3714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</a:t>
          </a:r>
          <a:endParaRPr lang="ja-JP" altLang="en-US"/>
        </a:p>
      </xdr:txBody>
    </xdr:sp>
    <xdr:clientData/>
  </xdr:twoCellAnchor>
  <xdr:twoCellAnchor>
    <xdr:from>
      <xdr:col>7</xdr:col>
      <xdr:colOff>333375</xdr:colOff>
      <xdr:row>1</xdr:row>
      <xdr:rowOff>0</xdr:rowOff>
    </xdr:from>
    <xdr:to>
      <xdr:col>8</xdr:col>
      <xdr:colOff>323850</xdr:colOff>
      <xdr:row>2</xdr:row>
      <xdr:rowOff>47625</xdr:rowOff>
    </xdr:to>
    <xdr:sp macro="" textlink="">
      <xdr:nvSpPr>
        <xdr:cNvPr id="8" name="正方形/長方形 14"/>
        <xdr:cNvSpPr>
          <a:spLocks noChangeArrowheads="1"/>
        </xdr:cNvSpPr>
      </xdr:nvSpPr>
      <xdr:spPr bwMode="auto">
        <a:xfrm>
          <a:off x="5438775" y="342900"/>
          <a:ext cx="3714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第２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114300</xdr:rowOff>
        </xdr:from>
        <xdr:to>
          <xdr:col>13</xdr:col>
          <xdr:colOff>352425</xdr:colOff>
          <xdr:row>1</xdr:row>
          <xdr:rowOff>209550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542925</xdr:colOff>
          <xdr:row>2</xdr:row>
          <xdr:rowOff>180975</xdr:rowOff>
        </xdr:from>
        <xdr:to>
          <xdr:col>13</xdr:col>
          <xdr:colOff>352425</xdr:colOff>
          <xdr:row>7</xdr:row>
          <xdr:rowOff>47625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171450</xdr:colOff>
      <xdr:row>1</xdr:row>
      <xdr:rowOff>190500</xdr:rowOff>
    </xdr:from>
    <xdr:to>
      <xdr:col>7</xdr:col>
      <xdr:colOff>171450</xdr:colOff>
      <xdr:row>68</xdr:row>
      <xdr:rowOff>0</xdr:rowOff>
    </xdr:to>
    <xdr:cxnSp macro="">
      <xdr:nvCxnSpPr>
        <xdr:cNvPr id="4" name="直線コネクタ 16"/>
        <xdr:cNvCxnSpPr>
          <a:cxnSpLocks noChangeShapeType="1"/>
        </xdr:cNvCxnSpPr>
      </xdr:nvCxnSpPr>
      <xdr:spPr bwMode="auto">
        <a:xfrm flipH="1">
          <a:off x="5181600" y="533400"/>
          <a:ext cx="0" cy="901065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200025</xdr:colOff>
      <xdr:row>1</xdr:row>
      <xdr:rowOff>190500</xdr:rowOff>
    </xdr:from>
    <xdr:to>
      <xdr:col>9</xdr:col>
      <xdr:colOff>200025</xdr:colOff>
      <xdr:row>68</xdr:row>
      <xdr:rowOff>0</xdr:rowOff>
    </xdr:to>
    <xdr:cxnSp macro="">
      <xdr:nvCxnSpPr>
        <xdr:cNvPr id="5" name="直線コネクタ 17"/>
        <xdr:cNvCxnSpPr>
          <a:cxnSpLocks noChangeShapeType="1"/>
        </xdr:cNvCxnSpPr>
      </xdr:nvCxnSpPr>
      <xdr:spPr bwMode="auto">
        <a:xfrm flipH="1">
          <a:off x="5876925" y="533400"/>
          <a:ext cx="0" cy="901065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209550</xdr:colOff>
      <xdr:row>1</xdr:row>
      <xdr:rowOff>9525</xdr:rowOff>
    </xdr:from>
    <xdr:to>
      <xdr:col>6</xdr:col>
      <xdr:colOff>247650</xdr:colOff>
      <xdr:row>2</xdr:row>
      <xdr:rowOff>57150</xdr:rowOff>
    </xdr:to>
    <xdr:sp macro="" textlink="">
      <xdr:nvSpPr>
        <xdr:cNvPr id="6" name="正方形/長方形 18"/>
        <xdr:cNvSpPr>
          <a:spLocks noChangeArrowheads="1"/>
        </xdr:cNvSpPr>
      </xdr:nvSpPr>
      <xdr:spPr bwMode="auto">
        <a:xfrm>
          <a:off x="4552950" y="352425"/>
          <a:ext cx="3714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  <xdr:twoCellAnchor>
    <xdr:from>
      <xdr:col>10</xdr:col>
      <xdr:colOff>85725</xdr:colOff>
      <xdr:row>0</xdr:row>
      <xdr:rowOff>333375</xdr:rowOff>
    </xdr:from>
    <xdr:to>
      <xdr:col>11</xdr:col>
      <xdr:colOff>123825</xdr:colOff>
      <xdr:row>2</xdr:row>
      <xdr:rowOff>38100</xdr:rowOff>
    </xdr:to>
    <xdr:sp macro="" textlink="">
      <xdr:nvSpPr>
        <xdr:cNvPr id="7" name="正方形/長方形 19"/>
        <xdr:cNvSpPr>
          <a:spLocks noChangeArrowheads="1"/>
        </xdr:cNvSpPr>
      </xdr:nvSpPr>
      <xdr:spPr bwMode="auto">
        <a:xfrm>
          <a:off x="6096000" y="333375"/>
          <a:ext cx="3714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</a:t>
          </a:r>
          <a:endParaRPr lang="ja-JP" altLang="en-US"/>
        </a:p>
      </xdr:txBody>
    </xdr:sp>
    <xdr:clientData/>
  </xdr:twoCellAnchor>
  <xdr:twoCellAnchor>
    <xdr:from>
      <xdr:col>8</xdr:col>
      <xdr:colOff>9525</xdr:colOff>
      <xdr:row>0</xdr:row>
      <xdr:rowOff>333375</xdr:rowOff>
    </xdr:from>
    <xdr:to>
      <xdr:col>9</xdr:col>
      <xdr:colOff>47625</xdr:colOff>
      <xdr:row>2</xdr:row>
      <xdr:rowOff>38100</xdr:rowOff>
    </xdr:to>
    <xdr:sp macro="" textlink="">
      <xdr:nvSpPr>
        <xdr:cNvPr id="8" name="正方形/長方形 15"/>
        <xdr:cNvSpPr>
          <a:spLocks noChangeArrowheads="1"/>
        </xdr:cNvSpPr>
      </xdr:nvSpPr>
      <xdr:spPr bwMode="auto">
        <a:xfrm>
          <a:off x="5353050" y="333375"/>
          <a:ext cx="3714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第２</a:t>
          </a:r>
          <a:endParaRPr lang="ja-JP" altLang="en-US" sz="8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指定形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0</xdr:row>
          <xdr:rowOff>114300</xdr:rowOff>
        </xdr:from>
        <xdr:to>
          <xdr:col>14</xdr:col>
          <xdr:colOff>352425</xdr:colOff>
          <xdr:row>1</xdr:row>
          <xdr:rowOff>209550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542925</xdr:colOff>
          <xdr:row>2</xdr:row>
          <xdr:rowOff>200025</xdr:rowOff>
        </xdr:from>
        <xdr:to>
          <xdr:col>14</xdr:col>
          <xdr:colOff>352425</xdr:colOff>
          <xdr:row>5</xdr:row>
          <xdr:rowOff>66675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0</xdr:row>
          <xdr:rowOff>114300</xdr:rowOff>
        </xdr:from>
        <xdr:to>
          <xdr:col>14</xdr:col>
          <xdr:colOff>352425</xdr:colOff>
          <xdr:row>1</xdr:row>
          <xdr:rowOff>209550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542925</xdr:colOff>
          <xdr:row>2</xdr:row>
          <xdr:rowOff>200025</xdr:rowOff>
        </xdr:from>
        <xdr:to>
          <xdr:col>14</xdr:col>
          <xdr:colOff>352425</xdr:colOff>
          <xdr:row>5</xdr:row>
          <xdr:rowOff>66675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114300</xdr:rowOff>
        </xdr:from>
        <xdr:to>
          <xdr:col>13</xdr:col>
          <xdr:colOff>352425</xdr:colOff>
          <xdr:row>1</xdr:row>
          <xdr:rowOff>209550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542925</xdr:colOff>
          <xdr:row>2</xdr:row>
          <xdr:rowOff>180975</xdr:rowOff>
        </xdr:from>
        <xdr:to>
          <xdr:col>13</xdr:col>
          <xdr:colOff>352425</xdr:colOff>
          <xdr:row>7</xdr:row>
          <xdr:rowOff>47625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114300</xdr:rowOff>
        </xdr:from>
        <xdr:to>
          <xdr:col>13</xdr:col>
          <xdr:colOff>352425</xdr:colOff>
          <xdr:row>1</xdr:row>
          <xdr:rowOff>209550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消す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542925</xdr:colOff>
          <xdr:row>2</xdr:row>
          <xdr:rowOff>180975</xdr:rowOff>
        </xdr:from>
        <xdr:to>
          <xdr:col>13</xdr:col>
          <xdr:colOff>352425</xdr:colOff>
          <xdr:row>7</xdr:row>
          <xdr:rowOff>47625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実行</a:t>
              </a:r>
              <a:endParaRPr lang="ja-JP" altLang="en-US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1&#22899;&#23376;&#20491;&#20154;&#244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2&#30007;&#23376;&#20491;&#20154;&#244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3&#22899;&#23376;&#22243;&#20307;&#244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4&#30007;&#23376;&#22243;&#20307;&#2441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5&#22899;&#23376;&#20491;&#20154;&#32068;&#2516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6&#30007;&#23376;&#20491;&#20154;&#32068;&#2516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7&#22899;&#23376;&#22243;&#20307;&#32068;&#2516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277;&#36984;&#20250;\&#32068;&#21512;&#34920;\8&#30007;&#23376;&#22243;&#20307;&#32068;&#251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女子個人形"/>
      <sheetName val="原簿"/>
      <sheetName val="1女子個人形"/>
    </sheetNames>
    <definedNames>
      <definedName name="KA"/>
      <definedName name="実行"/>
    </definedNames>
    <sheetDataSet>
      <sheetData sheetId="0"/>
      <sheetData sheetId="1">
        <row r="3">
          <cell r="A3" t="str">
            <v>F</v>
          </cell>
          <cell r="B3" t="str">
            <v>千葉県</v>
          </cell>
          <cell r="C3" t="str">
            <v>浮島　　蘭</v>
          </cell>
          <cell r="D3" t="str">
            <v>黒川　衣紗菜</v>
          </cell>
          <cell r="E3" t="str">
            <v>山本　紗衣佳</v>
          </cell>
          <cell r="F3" t="str">
            <v>片桐　菜緒</v>
          </cell>
          <cell r="G3" t="str">
            <v>拓殖大学紅陵</v>
          </cell>
          <cell r="H3" t="str">
            <v>秀明八千代</v>
          </cell>
          <cell r="I3" t="str">
            <v>拓殖大学紅陵</v>
          </cell>
          <cell r="J3" t="str">
            <v>秀明八千代</v>
          </cell>
        </row>
        <row r="4">
          <cell r="C4" t="str">
            <v>拓殖大学紅陵</v>
          </cell>
          <cell r="D4" t="str">
            <v>秀明八千代</v>
          </cell>
          <cell r="E4" t="str">
            <v>拓殖大学紅陵</v>
          </cell>
          <cell r="F4" t="str">
            <v>秀明八千代</v>
          </cell>
        </row>
        <row r="5">
          <cell r="A5" t="str">
            <v>B</v>
          </cell>
          <cell r="B5" t="str">
            <v>埼玉県</v>
          </cell>
          <cell r="C5" t="str">
            <v>別府　遥香</v>
          </cell>
          <cell r="D5" t="str">
            <v>芝﨑　沙果</v>
          </cell>
          <cell r="E5" t="str">
            <v>大内　郁美</v>
          </cell>
          <cell r="F5" t="str">
            <v>小林　美帆</v>
          </cell>
          <cell r="G5" t="str">
            <v>埼玉栄</v>
          </cell>
          <cell r="H5" t="str">
            <v>埼玉栄</v>
          </cell>
          <cell r="I5" t="str">
            <v>埼玉栄</v>
          </cell>
          <cell r="J5" t="str">
            <v>栄北</v>
          </cell>
        </row>
        <row r="6">
          <cell r="C6" t="str">
            <v>埼玉栄</v>
          </cell>
          <cell r="D6" t="str">
            <v>埼玉栄</v>
          </cell>
          <cell r="E6" t="str">
            <v>埼玉栄</v>
          </cell>
          <cell r="F6" t="str">
            <v>栄北</v>
          </cell>
        </row>
        <row r="7">
          <cell r="A7" t="str">
            <v>A</v>
          </cell>
          <cell r="B7" t="str">
            <v>神奈川県</v>
          </cell>
          <cell r="C7" t="str">
            <v>川本　みのり</v>
          </cell>
          <cell r="D7" t="str">
            <v>関田　ゆうか</v>
          </cell>
          <cell r="E7" t="str">
            <v>徳田　侑香</v>
          </cell>
          <cell r="F7" t="str">
            <v>廣田　栞名</v>
          </cell>
          <cell r="G7" t="str">
            <v>県立横浜立野</v>
          </cell>
          <cell r="H7" t="str">
            <v>横浜創学館</v>
          </cell>
          <cell r="I7" t="str">
            <v>光明学園相模原</v>
          </cell>
          <cell r="J7" t="str">
            <v>横浜創学館</v>
          </cell>
        </row>
        <row r="8">
          <cell r="C8" t="str">
            <v>県立横浜立野</v>
          </cell>
          <cell r="D8" t="str">
            <v>横浜創学館</v>
          </cell>
          <cell r="E8" t="str">
            <v>光明学園相模原</v>
          </cell>
          <cell r="F8" t="str">
            <v>横浜創学館</v>
          </cell>
        </row>
        <row r="9">
          <cell r="A9" t="str">
            <v>G</v>
          </cell>
          <cell r="B9" t="str">
            <v>茨城県</v>
          </cell>
          <cell r="C9" t="str">
            <v>三井　愛理</v>
          </cell>
          <cell r="D9" t="str">
            <v>福田　あつみ</v>
          </cell>
          <cell r="E9" t="str">
            <v>吉澤　なぎさ</v>
          </cell>
          <cell r="F9" t="str">
            <v>丸石　結奈</v>
          </cell>
          <cell r="G9" t="str">
            <v>水城</v>
          </cell>
          <cell r="H9" t="str">
            <v>東洋大学附属牛久</v>
          </cell>
          <cell r="I9" t="str">
            <v>東洋大学附属牛久</v>
          </cell>
          <cell r="J9" t="str">
            <v>東洋大学附属牛久</v>
          </cell>
        </row>
        <row r="10">
          <cell r="C10" t="str">
            <v>水城</v>
          </cell>
          <cell r="D10" t="str">
            <v>東洋大学附属牛久</v>
          </cell>
          <cell r="E10" t="str">
            <v>東洋大学附属牛久</v>
          </cell>
          <cell r="F10" t="str">
            <v>東洋大学附属牛久</v>
          </cell>
        </row>
        <row r="11">
          <cell r="A11" t="str">
            <v>D</v>
          </cell>
          <cell r="B11" t="str">
            <v>東京都</v>
          </cell>
          <cell r="C11" t="str">
            <v>大矢真未</v>
          </cell>
          <cell r="D11" t="str">
            <v>髙橋由衣</v>
          </cell>
          <cell r="E11" t="str">
            <v>榊原ひばり</v>
          </cell>
          <cell r="F11" t="str">
            <v>佐藤柚奈</v>
          </cell>
          <cell r="G11" t="str">
            <v>日大鶴ヶ丘</v>
          </cell>
          <cell r="H11" t="str">
            <v>日大鶴ヶ丘</v>
          </cell>
          <cell r="I11" t="str">
            <v>日大鶴ヶ丘</v>
          </cell>
          <cell r="J11" t="str">
            <v>八雲学園</v>
          </cell>
        </row>
        <row r="12">
          <cell r="C12" t="str">
            <v>日大鶴ヶ丘</v>
          </cell>
          <cell r="D12" t="str">
            <v>日大鶴ヶ丘</v>
          </cell>
          <cell r="E12" t="str">
            <v>日大鶴ヶ丘</v>
          </cell>
          <cell r="F12" t="str">
            <v>八雲学園</v>
          </cell>
        </row>
        <row r="13">
          <cell r="A13" t="str">
            <v>E</v>
          </cell>
          <cell r="B13" t="str">
            <v>栃木県</v>
          </cell>
          <cell r="C13" t="str">
            <v>柳澤　花月</v>
          </cell>
          <cell r="D13" t="str">
            <v>鈴木　優香</v>
          </cell>
          <cell r="E13" t="str">
            <v>秋澤　裕里奈</v>
          </cell>
          <cell r="F13" t="str">
            <v>上山　瞳</v>
          </cell>
          <cell r="G13" t="str">
            <v>宇都宮文星女子</v>
          </cell>
          <cell r="H13" t="str">
            <v>宇都宮文星女子</v>
          </cell>
          <cell r="I13" t="str">
            <v>宇都宮文星女子</v>
          </cell>
          <cell r="J13" t="str">
            <v>宇都宮文星女子</v>
          </cell>
        </row>
        <row r="14">
          <cell r="C14" t="str">
            <v>宇都宮文星女子</v>
          </cell>
          <cell r="D14" t="str">
            <v>宇都宮文星女子</v>
          </cell>
          <cell r="E14" t="str">
            <v>宇都宮文星女子</v>
          </cell>
          <cell r="F14" t="str">
            <v>宇都宮文星女子</v>
          </cell>
        </row>
        <row r="15">
          <cell r="A15" t="str">
            <v>H</v>
          </cell>
          <cell r="B15" t="str">
            <v>群馬県</v>
          </cell>
          <cell r="C15" t="str">
            <v>清水　那月</v>
          </cell>
          <cell r="D15" t="str">
            <v>宮内　香澄</v>
          </cell>
          <cell r="E15" t="str">
            <v>金井　彩華</v>
          </cell>
          <cell r="F15" t="str">
            <v>大谷津悠里</v>
          </cell>
          <cell r="G15" t="str">
            <v>高崎商科大学附属</v>
          </cell>
          <cell r="H15" t="str">
            <v>県立前橋工業</v>
          </cell>
          <cell r="I15" t="str">
            <v>高崎商科大学附属</v>
          </cell>
          <cell r="J15" t="str">
            <v>高崎商科大学附属</v>
          </cell>
        </row>
        <row r="16">
          <cell r="C16" t="str">
            <v>高崎商科大学附属</v>
          </cell>
          <cell r="D16" t="str">
            <v>県立前橋工業</v>
          </cell>
          <cell r="E16" t="str">
            <v>高崎商科大学附属</v>
          </cell>
          <cell r="F16" t="str">
            <v>高崎商科大学附属</v>
          </cell>
        </row>
        <row r="17">
          <cell r="A17" t="str">
            <v>C</v>
          </cell>
          <cell r="B17" t="str">
            <v>山梨県</v>
          </cell>
          <cell r="C17" t="str">
            <v>古川　かれん</v>
          </cell>
          <cell r="D17" t="str">
            <v>檜山　唯</v>
          </cell>
          <cell r="E17" t="str">
            <v>荒井　日花里</v>
          </cell>
          <cell r="F17" t="str">
            <v>長田　歩</v>
          </cell>
          <cell r="G17" t="str">
            <v>日本航空</v>
          </cell>
          <cell r="H17" t="str">
            <v>山梨学院</v>
          </cell>
          <cell r="I17" t="str">
            <v>山梨学院</v>
          </cell>
          <cell r="J17" t="str">
            <v>山梨学院</v>
          </cell>
        </row>
        <row r="18">
          <cell r="C18" t="str">
            <v>日本航空</v>
          </cell>
          <cell r="D18" t="str">
            <v>山梨学院</v>
          </cell>
          <cell r="E18" t="str">
            <v>山梨学院</v>
          </cell>
          <cell r="F18" t="str">
            <v>山梨学院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個人形"/>
      <sheetName val="原簿２"/>
      <sheetName val="2男子個人形"/>
    </sheetNames>
    <definedNames>
      <definedName name="KA"/>
      <definedName name="実行"/>
    </definedNames>
    <sheetDataSet>
      <sheetData sheetId="0"/>
      <sheetData sheetId="1">
        <row r="3">
          <cell r="A3" t="str">
            <v>E</v>
          </cell>
          <cell r="B3" t="str">
            <v>千葉県</v>
          </cell>
          <cell r="C3" t="str">
            <v>本　　一将</v>
          </cell>
          <cell r="D3" t="str">
            <v>鈴木　空我</v>
          </cell>
          <cell r="E3" t="str">
            <v>大山　力斗</v>
          </cell>
          <cell r="F3" t="str">
            <v>村上　晧哉　</v>
          </cell>
          <cell r="G3" t="str">
            <v>拓殖大学紅陵</v>
          </cell>
          <cell r="H3" t="str">
            <v>拓殖大学紅陵</v>
          </cell>
          <cell r="I3" t="str">
            <v>秀明八千代</v>
          </cell>
          <cell r="J3" t="str">
            <v>渋谷教育学園幕張</v>
          </cell>
        </row>
        <row r="4">
          <cell r="C4" t="str">
            <v>拓殖大学紅陵</v>
          </cell>
          <cell r="D4" t="str">
            <v>拓殖大学紅陵</v>
          </cell>
          <cell r="E4" t="str">
            <v>秀明八千代</v>
          </cell>
          <cell r="F4" t="str">
            <v>渋谷教育学園幕張</v>
          </cell>
        </row>
        <row r="5">
          <cell r="A5" t="str">
            <v>D</v>
          </cell>
          <cell r="B5" t="str">
            <v>埼玉県</v>
          </cell>
          <cell r="C5" t="str">
            <v>吉村　拓真</v>
          </cell>
          <cell r="D5" t="str">
            <v>中田　匠</v>
          </cell>
          <cell r="E5" t="str">
            <v>栗山　來樹</v>
          </cell>
          <cell r="F5" t="str">
            <v>中村　隆聖</v>
          </cell>
          <cell r="G5" t="str">
            <v>埼玉栄</v>
          </cell>
          <cell r="H5" t="str">
            <v>栄北</v>
          </cell>
          <cell r="I5" t="str">
            <v>埼玉栄</v>
          </cell>
          <cell r="J5" t="str">
            <v>埼玉栄</v>
          </cell>
        </row>
        <row r="6">
          <cell r="C6" t="str">
            <v>埼玉栄</v>
          </cell>
          <cell r="D6" t="str">
            <v>栄北</v>
          </cell>
          <cell r="E6" t="str">
            <v>埼玉栄</v>
          </cell>
          <cell r="F6" t="str">
            <v>埼玉栄</v>
          </cell>
        </row>
        <row r="7">
          <cell r="A7" t="str">
            <v>G</v>
          </cell>
          <cell r="B7" t="str">
            <v>神奈川県</v>
          </cell>
          <cell r="C7" t="str">
            <v>星山　友貴</v>
          </cell>
          <cell r="D7" t="str">
            <v>今井　大貴</v>
          </cell>
          <cell r="E7" t="str">
            <v>梅原　静弥</v>
          </cell>
          <cell r="F7" t="str">
            <v>渡邉　祥介</v>
          </cell>
          <cell r="G7" t="str">
            <v>横浜創学館</v>
          </cell>
          <cell r="H7" t="str">
            <v>慶応義塾</v>
          </cell>
          <cell r="I7" t="str">
            <v>星槎学園</v>
          </cell>
          <cell r="J7" t="str">
            <v>横浜創学館</v>
          </cell>
        </row>
        <row r="8">
          <cell r="C8" t="str">
            <v>横浜創学館</v>
          </cell>
          <cell r="D8" t="str">
            <v>慶応義塾</v>
          </cell>
          <cell r="E8" t="str">
            <v>星槎学園</v>
          </cell>
          <cell r="F8" t="str">
            <v>横浜創学館</v>
          </cell>
        </row>
        <row r="9">
          <cell r="A9" t="str">
            <v>H</v>
          </cell>
          <cell r="B9" t="str">
            <v>茨城県</v>
          </cell>
          <cell r="C9" t="str">
            <v>志村　昴紀</v>
          </cell>
          <cell r="D9" t="str">
            <v>戸坂　凌</v>
          </cell>
          <cell r="E9" t="str">
            <v>原　銀児</v>
          </cell>
          <cell r="F9" t="str">
            <v>内田　湧大郎</v>
          </cell>
          <cell r="G9" t="str">
            <v>水城</v>
          </cell>
          <cell r="H9" t="str">
            <v>水城</v>
          </cell>
          <cell r="I9" t="str">
            <v>水城</v>
          </cell>
          <cell r="J9" t="str">
            <v>東洋大学附属牛久</v>
          </cell>
        </row>
        <row r="10">
          <cell r="C10" t="str">
            <v>水城</v>
          </cell>
          <cell r="D10" t="str">
            <v>水城</v>
          </cell>
          <cell r="E10" t="str">
            <v>水城</v>
          </cell>
          <cell r="F10" t="str">
            <v>東洋大学附属牛久</v>
          </cell>
        </row>
        <row r="11">
          <cell r="A11" t="str">
            <v>A</v>
          </cell>
          <cell r="B11" t="str">
            <v>東京都</v>
          </cell>
          <cell r="C11" t="str">
            <v>鈴木達也</v>
          </cell>
          <cell r="D11" t="str">
            <v>甲斐絢人</v>
          </cell>
          <cell r="E11" t="str">
            <v>櫻井義行</v>
          </cell>
          <cell r="F11" t="str">
            <v>大槻貞和</v>
          </cell>
          <cell r="G11" t="str">
            <v>世田谷学園</v>
          </cell>
          <cell r="H11" t="str">
            <v>保善</v>
          </cell>
          <cell r="I11" t="str">
            <v>帝京</v>
          </cell>
          <cell r="J11" t="str">
            <v>世田谷学園</v>
          </cell>
        </row>
        <row r="12">
          <cell r="C12" t="str">
            <v>世田谷学園</v>
          </cell>
          <cell r="D12" t="str">
            <v>保善</v>
          </cell>
          <cell r="E12" t="str">
            <v>帝京</v>
          </cell>
          <cell r="F12" t="str">
            <v>世田谷学園</v>
          </cell>
        </row>
        <row r="13">
          <cell r="A13" t="str">
            <v>C</v>
          </cell>
          <cell r="B13" t="str">
            <v>栃木県</v>
          </cell>
          <cell r="C13" t="str">
            <v>増渕　裕都</v>
          </cell>
          <cell r="D13" t="str">
            <v>栗田　英樹</v>
          </cell>
          <cell r="E13" t="str">
            <v>帖地　拓也</v>
          </cell>
          <cell r="F13" t="str">
            <v>長島　拳矢</v>
          </cell>
          <cell r="G13" t="str">
            <v>宇都宮工業</v>
          </cell>
          <cell r="H13" t="str">
            <v>作新学院</v>
          </cell>
          <cell r="I13" t="str">
            <v>作新学院</v>
          </cell>
          <cell r="J13" t="str">
            <v>栃木商業</v>
          </cell>
        </row>
        <row r="14">
          <cell r="C14" t="str">
            <v>宇都宮工業</v>
          </cell>
          <cell r="D14" t="str">
            <v>作新学院</v>
          </cell>
          <cell r="E14" t="str">
            <v>作新学院</v>
          </cell>
          <cell r="F14" t="str">
            <v>栃木商業</v>
          </cell>
        </row>
        <row r="15">
          <cell r="A15" t="str">
            <v>F</v>
          </cell>
          <cell r="B15" t="str">
            <v>群馬県</v>
          </cell>
          <cell r="C15" t="str">
            <v>本島　悠稀</v>
          </cell>
          <cell r="D15" t="str">
            <v>佐伯　魁莉</v>
          </cell>
          <cell r="E15" t="str">
            <v>鈴木　捷太</v>
          </cell>
          <cell r="F15" t="str">
            <v>老川　　　翔</v>
          </cell>
          <cell r="G15" t="str">
            <v>県立前橋工業</v>
          </cell>
          <cell r="H15" t="str">
            <v>高崎商科大学附属</v>
          </cell>
          <cell r="I15" t="str">
            <v>県立太田</v>
          </cell>
          <cell r="J15" t="str">
            <v>県立前橋工業</v>
          </cell>
        </row>
        <row r="16">
          <cell r="C16" t="str">
            <v>県立前橋工業</v>
          </cell>
          <cell r="D16" t="str">
            <v>高崎商科大学附属</v>
          </cell>
          <cell r="E16" t="str">
            <v>県立太田</v>
          </cell>
          <cell r="F16" t="str">
            <v>県立前橋工業</v>
          </cell>
        </row>
        <row r="17">
          <cell r="A17" t="str">
            <v>B</v>
          </cell>
          <cell r="B17" t="str">
            <v>山梨県</v>
          </cell>
          <cell r="C17" t="str">
            <v>村田　望留</v>
          </cell>
          <cell r="D17" t="str">
            <v>深澤　拓椰</v>
          </cell>
          <cell r="E17" t="str">
            <v>宇賀神　拓斗</v>
          </cell>
          <cell r="F17" t="str">
            <v>佐藤　壮一郎</v>
          </cell>
          <cell r="G17" t="str">
            <v>山梨学院</v>
          </cell>
          <cell r="H17" t="str">
            <v>駿台甲府</v>
          </cell>
          <cell r="I17" t="str">
            <v>山梨学院</v>
          </cell>
          <cell r="J17" t="str">
            <v>山梨学院</v>
          </cell>
        </row>
        <row r="18">
          <cell r="C18" t="str">
            <v>山梨学院</v>
          </cell>
          <cell r="D18" t="str">
            <v>駿台甲府</v>
          </cell>
          <cell r="E18" t="str">
            <v>山梨学院</v>
          </cell>
          <cell r="F18" t="str">
            <v>山梨学院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女子団体形"/>
      <sheetName val="原簿"/>
      <sheetName val="3女子団体形"/>
    </sheetNames>
    <definedNames>
      <definedName name="KA"/>
      <definedName name="実行"/>
    </definedNames>
    <sheetDataSet>
      <sheetData sheetId="0"/>
      <sheetData sheetId="1">
        <row r="2">
          <cell r="A2" t="str">
            <v>ﾌﾞﾛｯｸ</v>
          </cell>
          <cell r="B2" t="str">
            <v>県　名</v>
          </cell>
          <cell r="C2" t="str">
            <v>１　位</v>
          </cell>
          <cell r="D2" t="str">
            <v>２　位</v>
          </cell>
          <cell r="E2" t="str">
            <v>３　位</v>
          </cell>
          <cell r="F2" t="str">
            <v>４　位</v>
          </cell>
          <cell r="G2" t="str">
            <v>開催県5位</v>
          </cell>
        </row>
        <row r="3">
          <cell r="A3" t="str">
            <v>A</v>
          </cell>
          <cell r="B3" t="str">
            <v>千葉県</v>
          </cell>
          <cell r="C3" t="str">
            <v>拓殖大学紅陵</v>
          </cell>
          <cell r="D3" t="str">
            <v>敬愛学園</v>
          </cell>
          <cell r="E3" t="str">
            <v>渋谷教育学園幕張</v>
          </cell>
          <cell r="F3" t="str">
            <v>麗澤</v>
          </cell>
        </row>
        <row r="4">
          <cell r="A4" t="str">
            <v>C</v>
          </cell>
          <cell r="B4" t="str">
            <v>埼玉県</v>
          </cell>
          <cell r="C4" t="str">
            <v>埼玉栄</v>
          </cell>
          <cell r="D4" t="str">
            <v>伊奈学園総合</v>
          </cell>
          <cell r="E4" t="str">
            <v>浦和実業学園</v>
          </cell>
          <cell r="F4" t="str">
            <v>花咲徳栄</v>
          </cell>
        </row>
        <row r="5">
          <cell r="A5" t="str">
            <v>E</v>
          </cell>
          <cell r="B5" t="str">
            <v>神奈川県</v>
          </cell>
          <cell r="C5" t="str">
            <v>県立横浜立野</v>
          </cell>
          <cell r="D5" t="str">
            <v>光明学園相模原</v>
          </cell>
          <cell r="E5" t="str">
            <v>横浜創学館</v>
          </cell>
          <cell r="F5" t="str">
            <v>川崎市立商業</v>
          </cell>
        </row>
        <row r="6">
          <cell r="A6" t="str">
            <v>B</v>
          </cell>
          <cell r="B6" t="str">
            <v>茨城県</v>
          </cell>
          <cell r="C6" t="str">
            <v>東洋大学附属牛久</v>
          </cell>
          <cell r="D6" t="str">
            <v>水城</v>
          </cell>
          <cell r="E6" t="str">
            <v>茨城県立古河第一</v>
          </cell>
          <cell r="F6" t="str">
            <v>水戸女子</v>
          </cell>
        </row>
        <row r="7">
          <cell r="A7" t="str">
            <v>D</v>
          </cell>
          <cell r="B7" t="str">
            <v>東京都</v>
          </cell>
          <cell r="C7" t="str">
            <v>日大鶴ヶ丘</v>
          </cell>
          <cell r="D7" t="str">
            <v>八雲学園</v>
          </cell>
          <cell r="E7" t="str">
            <v>帝京</v>
          </cell>
          <cell r="F7" t="str">
            <v>錦城</v>
          </cell>
        </row>
        <row r="8">
          <cell r="A8" t="str">
            <v>G</v>
          </cell>
          <cell r="B8" t="str">
            <v>栃木県</v>
          </cell>
          <cell r="C8" t="str">
            <v>宇都宮文星女子</v>
          </cell>
          <cell r="D8" t="str">
            <v>作新学院</v>
          </cell>
          <cell r="E8" t="str">
            <v>栃木商業</v>
          </cell>
          <cell r="F8" t="str">
            <v>宇都宮商業</v>
          </cell>
        </row>
        <row r="9">
          <cell r="A9" t="str">
            <v>F</v>
          </cell>
          <cell r="B9" t="str">
            <v>群馬県</v>
          </cell>
          <cell r="C9" t="str">
            <v>高崎商科大学附属</v>
          </cell>
          <cell r="D9" t="str">
            <v>県立前橋工業</v>
          </cell>
          <cell r="E9" t="str">
            <v>県立前橋西</v>
          </cell>
          <cell r="F9" t="str">
            <v>県立高崎商業</v>
          </cell>
        </row>
        <row r="10">
          <cell r="A10" t="str">
            <v>H</v>
          </cell>
          <cell r="B10" t="str">
            <v>山梨県</v>
          </cell>
          <cell r="C10" t="str">
            <v>山梨学院</v>
          </cell>
          <cell r="D10" t="str">
            <v>日本航空</v>
          </cell>
          <cell r="E10" t="str">
            <v>甲府第一</v>
          </cell>
          <cell r="F10" t="str">
            <v>市川</v>
          </cell>
          <cell r="G10" t="str">
            <v>日川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団体形"/>
      <sheetName val="原簿"/>
      <sheetName val="4男子団体形"/>
    </sheetNames>
    <definedNames>
      <definedName name="KA"/>
      <definedName name="実行"/>
    </definedNames>
    <sheetDataSet>
      <sheetData sheetId="0"/>
      <sheetData sheetId="1">
        <row r="2">
          <cell r="A2" t="str">
            <v>ﾌﾞﾛｯｸ</v>
          </cell>
          <cell r="B2" t="str">
            <v>県　名</v>
          </cell>
          <cell r="C2" t="str">
            <v>１　位</v>
          </cell>
          <cell r="D2" t="str">
            <v>２　位</v>
          </cell>
          <cell r="E2" t="str">
            <v>３　位</v>
          </cell>
          <cell r="F2" t="str">
            <v>４　位</v>
          </cell>
          <cell r="G2" t="str">
            <v>開催県5位</v>
          </cell>
        </row>
        <row r="3">
          <cell r="A3" t="str">
            <v>E</v>
          </cell>
          <cell r="B3" t="str">
            <v>千葉県</v>
          </cell>
          <cell r="C3" t="str">
            <v>拓殖大学紅陵</v>
          </cell>
          <cell r="D3" t="str">
            <v>秀明八千代</v>
          </cell>
          <cell r="E3" t="str">
            <v>麗澤</v>
          </cell>
          <cell r="F3" t="str">
            <v>敬愛学園</v>
          </cell>
        </row>
        <row r="4">
          <cell r="A4" t="str">
            <v>H</v>
          </cell>
          <cell r="B4" t="str">
            <v>埼玉県</v>
          </cell>
          <cell r="C4" t="str">
            <v>栄北</v>
          </cell>
          <cell r="D4" t="str">
            <v>埼玉栄</v>
          </cell>
          <cell r="E4" t="str">
            <v>花咲徳栄</v>
          </cell>
          <cell r="F4" t="str">
            <v>松山</v>
          </cell>
        </row>
        <row r="5">
          <cell r="A5" t="str">
            <v>F</v>
          </cell>
          <cell r="B5" t="str">
            <v>神奈川県</v>
          </cell>
          <cell r="C5" t="str">
            <v>横浜創学館</v>
          </cell>
          <cell r="D5" t="str">
            <v>法政大学第二</v>
          </cell>
          <cell r="E5" t="str">
            <v>県立横浜立野</v>
          </cell>
          <cell r="F5" t="str">
            <v>慶応義塾</v>
          </cell>
        </row>
        <row r="6">
          <cell r="A6" t="str">
            <v>B</v>
          </cell>
          <cell r="B6" t="str">
            <v>茨城県</v>
          </cell>
          <cell r="C6" t="str">
            <v>水城</v>
          </cell>
          <cell r="D6" t="str">
            <v>茨城県立水戸商業</v>
          </cell>
          <cell r="E6" t="str">
            <v>東洋大学附属牛久</v>
          </cell>
          <cell r="F6" t="str">
            <v>茨城県立古河第一</v>
          </cell>
        </row>
        <row r="7">
          <cell r="A7" t="str">
            <v>G</v>
          </cell>
          <cell r="B7" t="str">
            <v>東京都</v>
          </cell>
          <cell r="C7" t="str">
            <v>世田谷学園</v>
          </cell>
          <cell r="D7" t="str">
            <v>保善</v>
          </cell>
          <cell r="E7" t="str">
            <v>日大鶴ヶ丘</v>
          </cell>
          <cell r="F7" t="str">
            <v>帝京</v>
          </cell>
        </row>
        <row r="8">
          <cell r="A8" t="str">
            <v>C</v>
          </cell>
          <cell r="B8" t="str">
            <v>栃木県</v>
          </cell>
          <cell r="C8" t="str">
            <v>作新学院</v>
          </cell>
          <cell r="D8" t="str">
            <v>宇都宮商業</v>
          </cell>
          <cell r="E8" t="str">
            <v>栃木商業</v>
          </cell>
          <cell r="F8" t="str">
            <v>栃木工業</v>
          </cell>
        </row>
        <row r="9">
          <cell r="A9" t="str">
            <v>A</v>
          </cell>
          <cell r="B9" t="str">
            <v>群馬県</v>
          </cell>
          <cell r="C9" t="str">
            <v>県立前橋工業</v>
          </cell>
          <cell r="D9" t="str">
            <v>高崎商科大学附属</v>
          </cell>
          <cell r="E9" t="str">
            <v>県立高崎商業</v>
          </cell>
          <cell r="F9" t="str">
            <v>東京農業大学第二</v>
          </cell>
        </row>
        <row r="10">
          <cell r="A10" t="str">
            <v>D</v>
          </cell>
          <cell r="B10" t="str">
            <v>山梨県</v>
          </cell>
          <cell r="C10" t="str">
            <v>山梨学院</v>
          </cell>
          <cell r="D10" t="str">
            <v>日本航空</v>
          </cell>
          <cell r="E10" t="str">
            <v>日川</v>
          </cell>
          <cell r="F10" t="str">
            <v>市川</v>
          </cell>
          <cell r="G10" t="str">
            <v>甲府第一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簿２"/>
      <sheetName val="女子個人組手"/>
    </sheetNames>
    <definedNames>
      <definedName name="KA"/>
      <definedName name="実行"/>
    </definedNames>
    <sheetDataSet>
      <sheetData sheetId="0">
        <row r="3">
          <cell r="A3" t="str">
            <v>B</v>
          </cell>
          <cell r="B3" t="str">
            <v>千葉県</v>
          </cell>
          <cell r="C3" t="str">
            <v>宇津木　智加</v>
          </cell>
          <cell r="D3" t="str">
            <v>脇坂　佳美</v>
          </cell>
          <cell r="E3" t="str">
            <v>鈴木　しおり</v>
          </cell>
          <cell r="F3" t="str">
            <v>天野　美雅</v>
          </cell>
          <cell r="G3" t="str">
            <v>柏日体</v>
          </cell>
          <cell r="H3" t="str">
            <v>千葉黎明</v>
          </cell>
          <cell r="I3" t="str">
            <v>拓殖大学紅陵</v>
          </cell>
          <cell r="J3" t="str">
            <v>千葉経済大学附属</v>
          </cell>
        </row>
        <row r="4">
          <cell r="C4" t="str">
            <v>柏日体</v>
          </cell>
          <cell r="D4" t="str">
            <v>千葉黎明</v>
          </cell>
          <cell r="E4" t="str">
            <v>拓殖大学紅陵</v>
          </cell>
          <cell r="F4" t="str">
            <v>千葉経済大学附属</v>
          </cell>
        </row>
        <row r="5">
          <cell r="A5" t="str">
            <v>G</v>
          </cell>
          <cell r="B5" t="str">
            <v>埼玉県</v>
          </cell>
          <cell r="C5" t="str">
            <v>別府　遥香</v>
          </cell>
          <cell r="D5" t="str">
            <v>上山　玲奈</v>
          </cell>
          <cell r="E5" t="str">
            <v>我妻　萌乃花</v>
          </cell>
          <cell r="F5" t="str">
            <v>川崎　由璃子</v>
          </cell>
          <cell r="G5" t="str">
            <v>埼玉栄</v>
          </cell>
          <cell r="H5" t="str">
            <v>埼玉栄</v>
          </cell>
          <cell r="I5" t="str">
            <v>花咲徳栄</v>
          </cell>
          <cell r="J5" t="str">
            <v>花咲徳栄</v>
          </cell>
        </row>
        <row r="6">
          <cell r="C6" t="str">
            <v>埼玉栄</v>
          </cell>
          <cell r="D6" t="str">
            <v>埼玉栄</v>
          </cell>
          <cell r="E6" t="str">
            <v>花咲徳栄</v>
          </cell>
          <cell r="F6" t="str">
            <v>花咲徳栄</v>
          </cell>
        </row>
        <row r="7">
          <cell r="A7" t="str">
            <v>H</v>
          </cell>
          <cell r="B7" t="str">
            <v>神奈川県</v>
          </cell>
          <cell r="C7" t="str">
            <v>鈴木　眞弥</v>
          </cell>
          <cell r="D7" t="str">
            <v>藤田　麗子</v>
          </cell>
          <cell r="E7" t="str">
            <v>永野　瑞紀</v>
          </cell>
          <cell r="F7" t="str">
            <v>鈴木　美穂</v>
          </cell>
          <cell r="G7" t="str">
            <v>光明学園相模原</v>
          </cell>
          <cell r="H7" t="str">
            <v>光明学園相模原</v>
          </cell>
          <cell r="I7" t="str">
            <v>光明学園相模原</v>
          </cell>
          <cell r="J7" t="str">
            <v>光明学園相模原</v>
          </cell>
        </row>
        <row r="8">
          <cell r="C8" t="str">
            <v>光明学園相模原</v>
          </cell>
          <cell r="D8" t="str">
            <v>光明学園相模原</v>
          </cell>
          <cell r="E8" t="str">
            <v>光明学園相模原</v>
          </cell>
          <cell r="F8" t="str">
            <v>光明学園相模原</v>
          </cell>
        </row>
        <row r="9">
          <cell r="A9" t="str">
            <v>C</v>
          </cell>
          <cell r="B9" t="str">
            <v>茨城県</v>
          </cell>
          <cell r="C9" t="str">
            <v>海老原　佳菜</v>
          </cell>
          <cell r="D9" t="str">
            <v>吉澤　なぎさ</v>
          </cell>
          <cell r="E9" t="str">
            <v>猿橋　瑞季</v>
          </cell>
          <cell r="F9" t="str">
            <v>工藤　麻未</v>
          </cell>
          <cell r="G9" t="str">
            <v>水城</v>
          </cell>
          <cell r="H9" t="str">
            <v>東洋大学附属牛久</v>
          </cell>
          <cell r="I9" t="str">
            <v>茨城県立水戸商業</v>
          </cell>
          <cell r="J9" t="str">
            <v>東洋大学附属牛久</v>
          </cell>
        </row>
        <row r="10">
          <cell r="C10" t="str">
            <v>水城</v>
          </cell>
          <cell r="D10" t="str">
            <v>東洋大学附属牛久</v>
          </cell>
          <cell r="E10" t="str">
            <v>茨城県立水戸商業</v>
          </cell>
          <cell r="F10" t="str">
            <v>東洋大学附属牛久</v>
          </cell>
        </row>
        <row r="11">
          <cell r="A11" t="str">
            <v>A</v>
          </cell>
          <cell r="B11" t="str">
            <v>東京都</v>
          </cell>
          <cell r="C11" t="str">
            <v>宮原美穂</v>
          </cell>
          <cell r="D11" t="str">
            <v>建部美希</v>
          </cell>
          <cell r="E11" t="str">
            <v>松本葉</v>
          </cell>
          <cell r="F11" t="str">
            <v>峯久美子</v>
          </cell>
          <cell r="G11" t="str">
            <v>帝京</v>
          </cell>
          <cell r="H11" t="str">
            <v>帝京</v>
          </cell>
          <cell r="I11" t="str">
            <v>帝京</v>
          </cell>
          <cell r="J11" t="str">
            <v>日大鶴ヶ丘</v>
          </cell>
        </row>
        <row r="12">
          <cell r="C12" t="str">
            <v>帝京</v>
          </cell>
          <cell r="D12" t="str">
            <v>帝京</v>
          </cell>
          <cell r="E12" t="str">
            <v>帝京</v>
          </cell>
          <cell r="F12" t="str">
            <v>日大鶴ヶ丘</v>
          </cell>
        </row>
        <row r="13">
          <cell r="A13" t="str">
            <v>F</v>
          </cell>
          <cell r="B13" t="str">
            <v>栃木県</v>
          </cell>
          <cell r="C13" t="str">
            <v>柳澤　花月</v>
          </cell>
          <cell r="D13" t="str">
            <v>小出　愛美</v>
          </cell>
          <cell r="E13" t="str">
            <v>亀山　陽南子</v>
          </cell>
          <cell r="F13" t="str">
            <v>吉田　朱李</v>
          </cell>
          <cell r="G13" t="str">
            <v>宇都宮文星女子</v>
          </cell>
          <cell r="H13" t="str">
            <v>宇都宮文星女子</v>
          </cell>
          <cell r="I13" t="str">
            <v>宇都宮文星女子</v>
          </cell>
          <cell r="J13" t="str">
            <v>宇都宮文星女子</v>
          </cell>
        </row>
        <row r="14">
          <cell r="C14" t="str">
            <v>宇都宮文星女子</v>
          </cell>
          <cell r="D14" t="str">
            <v>宇都宮文星女子</v>
          </cell>
          <cell r="E14" t="str">
            <v>宇都宮文星女子</v>
          </cell>
          <cell r="F14" t="str">
            <v>宇都宮文星女子</v>
          </cell>
        </row>
        <row r="15">
          <cell r="A15" t="str">
            <v>D</v>
          </cell>
          <cell r="B15" t="str">
            <v>群馬県</v>
          </cell>
          <cell r="C15" t="str">
            <v>川村　真生</v>
          </cell>
          <cell r="D15" t="str">
            <v>中　　藍香</v>
          </cell>
          <cell r="E15" t="str">
            <v>見城　繭子</v>
          </cell>
          <cell r="F15" t="str">
            <v>白根　伽奈</v>
          </cell>
          <cell r="G15" t="str">
            <v>高崎商科大学附属</v>
          </cell>
          <cell r="H15" t="str">
            <v>高崎商科大学附属</v>
          </cell>
          <cell r="I15" t="str">
            <v>高崎商科大学附属</v>
          </cell>
          <cell r="J15" t="str">
            <v>高崎商科大学附属</v>
          </cell>
        </row>
        <row r="16">
          <cell r="C16" t="str">
            <v>高崎商科大学附属</v>
          </cell>
          <cell r="D16" t="str">
            <v>高崎商科大学附属</v>
          </cell>
          <cell r="E16" t="str">
            <v>高崎商科大学附属</v>
          </cell>
          <cell r="F16" t="str">
            <v>高崎商科大学附属</v>
          </cell>
        </row>
        <row r="17">
          <cell r="A17" t="str">
            <v>E</v>
          </cell>
          <cell r="B17" t="str">
            <v>山梨県</v>
          </cell>
          <cell r="C17" t="str">
            <v>守屋　ひかり</v>
          </cell>
          <cell r="D17" t="str">
            <v>古野　ひかる</v>
          </cell>
          <cell r="E17" t="str">
            <v>山本　美香</v>
          </cell>
          <cell r="F17" t="str">
            <v>杉本　りさ</v>
          </cell>
          <cell r="G17" t="str">
            <v>日本航空</v>
          </cell>
          <cell r="H17" t="str">
            <v>日本航空</v>
          </cell>
          <cell r="I17" t="str">
            <v>日本航空</v>
          </cell>
          <cell r="J17" t="str">
            <v>日本航空</v>
          </cell>
        </row>
        <row r="18">
          <cell r="C18" t="str">
            <v>日本航空</v>
          </cell>
          <cell r="D18" t="str">
            <v>日本航空</v>
          </cell>
          <cell r="E18" t="str">
            <v>日本航空</v>
          </cell>
          <cell r="F18" t="str">
            <v>日本航空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簿２"/>
      <sheetName val="男子個人組手"/>
    </sheetNames>
    <definedNames>
      <definedName name="KA"/>
      <definedName name="実行"/>
    </definedNames>
    <sheetDataSet>
      <sheetData sheetId="0">
        <row r="3">
          <cell r="A3" t="str">
            <v>D</v>
          </cell>
          <cell r="B3" t="str">
            <v>千葉県</v>
          </cell>
          <cell r="C3" t="str">
            <v>宮﨑　佑介</v>
          </cell>
          <cell r="D3" t="str">
            <v>河野　力也</v>
          </cell>
          <cell r="E3" t="str">
            <v>壇　　純平</v>
          </cell>
          <cell r="F3" t="str">
            <v>久住呂　光彦</v>
          </cell>
          <cell r="G3" t="str">
            <v>拓殖大学紅陵</v>
          </cell>
          <cell r="H3" t="str">
            <v>拓殖大学紅陵</v>
          </cell>
          <cell r="I3" t="str">
            <v>柏日体</v>
          </cell>
          <cell r="J3" t="str">
            <v>秀明八千代</v>
          </cell>
        </row>
        <row r="4">
          <cell r="C4" t="str">
            <v>拓殖大学紅陵</v>
          </cell>
          <cell r="D4" t="str">
            <v>拓殖大学紅陵</v>
          </cell>
          <cell r="E4" t="str">
            <v>柏日体</v>
          </cell>
          <cell r="F4" t="str">
            <v>秀明八千代</v>
          </cell>
        </row>
        <row r="5">
          <cell r="A5" t="str">
            <v>E</v>
          </cell>
          <cell r="B5" t="str">
            <v>埼玉県</v>
          </cell>
          <cell r="C5" t="str">
            <v>中野　力斗</v>
          </cell>
          <cell r="D5" t="str">
            <v>吉村　拓真</v>
          </cell>
          <cell r="E5" t="str">
            <v>平原　丈一朗</v>
          </cell>
          <cell r="F5" t="str">
            <v>冨田　純也</v>
          </cell>
          <cell r="G5" t="str">
            <v>花咲徳栄</v>
          </cell>
          <cell r="H5" t="str">
            <v>埼玉栄</v>
          </cell>
          <cell r="I5" t="str">
            <v>浦和実業学園</v>
          </cell>
          <cell r="J5" t="str">
            <v>花咲徳栄</v>
          </cell>
        </row>
        <row r="6">
          <cell r="C6" t="str">
            <v>花咲徳栄</v>
          </cell>
          <cell r="D6" t="str">
            <v>埼玉栄</v>
          </cell>
          <cell r="E6" t="str">
            <v>浦和実業学園</v>
          </cell>
          <cell r="F6" t="str">
            <v>花咲徳栄</v>
          </cell>
        </row>
        <row r="7">
          <cell r="A7" t="str">
            <v>G</v>
          </cell>
          <cell r="B7" t="str">
            <v>神奈川県</v>
          </cell>
          <cell r="C7" t="str">
            <v>大久保　旭飛</v>
          </cell>
          <cell r="D7" t="str">
            <v>伊藤　政哉</v>
          </cell>
          <cell r="E7" t="str">
            <v>八木　勇人</v>
          </cell>
          <cell r="F7" t="str">
            <v>本賀　智貴</v>
          </cell>
          <cell r="G7" t="str">
            <v>横浜創学館</v>
          </cell>
          <cell r="H7" t="str">
            <v>横浜創学館</v>
          </cell>
          <cell r="I7" t="str">
            <v>光明学園相模原</v>
          </cell>
          <cell r="J7" t="str">
            <v>法政大学第二</v>
          </cell>
        </row>
        <row r="8">
          <cell r="C8" t="str">
            <v>横浜創学館</v>
          </cell>
          <cell r="D8" t="str">
            <v>横浜創学館</v>
          </cell>
          <cell r="E8" t="str">
            <v>光明学園相模原</v>
          </cell>
          <cell r="F8" t="str">
            <v>法政大学第二</v>
          </cell>
        </row>
        <row r="9">
          <cell r="A9" t="str">
            <v>H</v>
          </cell>
          <cell r="B9" t="str">
            <v>茨城県</v>
          </cell>
          <cell r="C9" t="str">
            <v>齋藤　瞭太</v>
          </cell>
          <cell r="D9" t="str">
            <v>並木　翔冴</v>
          </cell>
          <cell r="E9" t="str">
            <v>堤　塁</v>
          </cell>
          <cell r="F9" t="str">
            <v>志村　昴紀</v>
          </cell>
          <cell r="G9" t="str">
            <v>茨城県立水戸商業</v>
          </cell>
          <cell r="H9" t="str">
            <v>東洋大学附属牛久</v>
          </cell>
          <cell r="I9" t="str">
            <v>茨城県立水戸商業</v>
          </cell>
          <cell r="J9" t="str">
            <v>水城</v>
          </cell>
        </row>
        <row r="10">
          <cell r="C10" t="str">
            <v>茨城県立水戸商業</v>
          </cell>
          <cell r="D10" t="str">
            <v>東洋大学附属牛久</v>
          </cell>
          <cell r="E10" t="str">
            <v>茨城県立水戸商業</v>
          </cell>
          <cell r="F10" t="str">
            <v>水城</v>
          </cell>
        </row>
        <row r="11">
          <cell r="A11" t="str">
            <v>A</v>
          </cell>
          <cell r="B11" t="str">
            <v>東京都</v>
          </cell>
          <cell r="C11" t="str">
            <v>末廣祥彦</v>
          </cell>
          <cell r="D11" t="str">
            <v>坪内雄希</v>
          </cell>
          <cell r="E11" t="str">
            <v>平田拓也</v>
          </cell>
          <cell r="F11" t="str">
            <v>久保木涼介</v>
          </cell>
          <cell r="G11" t="str">
            <v>世田谷学園</v>
          </cell>
          <cell r="H11" t="str">
            <v>保善</v>
          </cell>
          <cell r="I11" t="str">
            <v>日大鶴ヶ丘</v>
          </cell>
          <cell r="J11" t="str">
            <v>世田谷学園</v>
          </cell>
        </row>
        <row r="12">
          <cell r="C12" t="str">
            <v>世田谷学園</v>
          </cell>
          <cell r="D12" t="str">
            <v>保善</v>
          </cell>
          <cell r="E12" t="str">
            <v>日大鶴ヶ丘</v>
          </cell>
          <cell r="F12" t="str">
            <v>世田谷学園</v>
          </cell>
        </row>
        <row r="13">
          <cell r="A13" t="str">
            <v>B</v>
          </cell>
          <cell r="B13" t="str">
            <v>栃木県</v>
          </cell>
          <cell r="C13" t="str">
            <v>栗田　英樹</v>
          </cell>
          <cell r="D13" t="str">
            <v>寺澤　寿仁亜</v>
          </cell>
          <cell r="E13" t="str">
            <v>福冨　翔一</v>
          </cell>
          <cell r="F13" t="str">
            <v>長島　拳矢</v>
          </cell>
          <cell r="G13" t="str">
            <v>作新学院</v>
          </cell>
          <cell r="H13" t="str">
            <v>作新学院</v>
          </cell>
          <cell r="I13" t="str">
            <v>作新学院</v>
          </cell>
          <cell r="J13" t="str">
            <v>栃木商業</v>
          </cell>
        </row>
        <row r="14">
          <cell r="C14" t="str">
            <v>作新学院</v>
          </cell>
          <cell r="D14" t="str">
            <v>作新学院</v>
          </cell>
          <cell r="E14" t="str">
            <v>作新学院</v>
          </cell>
          <cell r="F14" t="str">
            <v>栃木商業</v>
          </cell>
        </row>
        <row r="15">
          <cell r="A15" t="str">
            <v>F</v>
          </cell>
          <cell r="B15" t="str">
            <v>群馬県</v>
          </cell>
          <cell r="C15" t="str">
            <v>小峯　仁志</v>
          </cell>
          <cell r="D15" t="str">
            <v>山口　広夢</v>
          </cell>
          <cell r="E15" t="str">
            <v>山田龍太郎</v>
          </cell>
          <cell r="F15" t="str">
            <v>本島　悠稀</v>
          </cell>
          <cell r="G15" t="str">
            <v>高崎商科大学附属</v>
          </cell>
          <cell r="H15" t="str">
            <v>高崎商科大学附属</v>
          </cell>
          <cell r="I15" t="str">
            <v>高崎商科大学附属</v>
          </cell>
          <cell r="J15" t="str">
            <v>県立前橋工業</v>
          </cell>
        </row>
        <row r="16">
          <cell r="C16" t="str">
            <v>高崎商科大学附属</v>
          </cell>
          <cell r="D16" t="str">
            <v>高崎商科大学附属</v>
          </cell>
          <cell r="E16" t="str">
            <v>高崎商科大学附属</v>
          </cell>
          <cell r="F16" t="str">
            <v>県立前橋工業</v>
          </cell>
        </row>
        <row r="17">
          <cell r="A17" t="str">
            <v>C</v>
          </cell>
          <cell r="B17" t="str">
            <v>山梨県</v>
          </cell>
          <cell r="C17" t="str">
            <v>三浦　銀太</v>
          </cell>
          <cell r="D17" t="str">
            <v>大内　健夢</v>
          </cell>
          <cell r="E17" t="str">
            <v>中村　良太</v>
          </cell>
          <cell r="F17" t="str">
            <v>ｴﾄﾞﾜｰｽﾞ陸</v>
          </cell>
          <cell r="G17" t="str">
            <v>日本航空</v>
          </cell>
          <cell r="H17" t="str">
            <v>山梨学院</v>
          </cell>
          <cell r="I17" t="str">
            <v>日本航空</v>
          </cell>
          <cell r="J17" t="str">
            <v>山梨学院</v>
          </cell>
        </row>
        <row r="18">
          <cell r="C18" t="str">
            <v>日本航空</v>
          </cell>
          <cell r="D18" t="str">
            <v>山梨学院</v>
          </cell>
          <cell r="E18" t="str">
            <v>日本航空</v>
          </cell>
          <cell r="F18" t="str">
            <v>山梨学院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簿"/>
      <sheetName val="女子団体組手"/>
    </sheetNames>
    <definedNames>
      <definedName name="KA"/>
      <definedName name="実行"/>
    </definedNames>
    <sheetDataSet>
      <sheetData sheetId="0">
        <row r="2">
          <cell r="A2" t="str">
            <v>ﾌﾞﾛｯｸ</v>
          </cell>
          <cell r="B2" t="str">
            <v>県　名</v>
          </cell>
          <cell r="C2" t="str">
            <v>１　位</v>
          </cell>
          <cell r="D2" t="str">
            <v>２　位</v>
          </cell>
          <cell r="E2" t="str">
            <v>３　位</v>
          </cell>
          <cell r="F2" t="str">
            <v>４　位</v>
          </cell>
          <cell r="G2" t="str">
            <v>開催県5位</v>
          </cell>
        </row>
        <row r="3">
          <cell r="A3" t="str">
            <v>E</v>
          </cell>
          <cell r="B3" t="str">
            <v>千葉県</v>
          </cell>
          <cell r="C3" t="str">
            <v>拓殖大学紅陵</v>
          </cell>
          <cell r="D3" t="str">
            <v>柏日体</v>
          </cell>
          <cell r="E3" t="str">
            <v>麗澤</v>
          </cell>
          <cell r="F3" t="str">
            <v>敬愛学園</v>
          </cell>
        </row>
        <row r="4">
          <cell r="A4" t="str">
            <v>C</v>
          </cell>
          <cell r="B4" t="str">
            <v>埼玉県</v>
          </cell>
          <cell r="C4" t="str">
            <v>花咲徳栄</v>
          </cell>
          <cell r="D4" t="str">
            <v>埼玉栄</v>
          </cell>
          <cell r="E4" t="str">
            <v>松山女子</v>
          </cell>
          <cell r="F4" t="str">
            <v>進修館</v>
          </cell>
        </row>
        <row r="5">
          <cell r="A5" t="str">
            <v>F</v>
          </cell>
          <cell r="B5" t="str">
            <v>神奈川県</v>
          </cell>
          <cell r="C5" t="str">
            <v>光明学園相模原</v>
          </cell>
          <cell r="D5" t="str">
            <v>横浜創学館</v>
          </cell>
          <cell r="E5" t="str">
            <v>県立横浜立野</v>
          </cell>
          <cell r="F5" t="str">
            <v>慶応義塾湘南藤沢</v>
          </cell>
        </row>
        <row r="6">
          <cell r="A6" t="str">
            <v>D</v>
          </cell>
          <cell r="B6" t="str">
            <v>茨城県</v>
          </cell>
          <cell r="C6" t="str">
            <v>東洋大学附属牛久</v>
          </cell>
          <cell r="D6" t="str">
            <v>水城</v>
          </cell>
          <cell r="E6" t="str">
            <v>茨城県立古河第一</v>
          </cell>
          <cell r="F6" t="str">
            <v>茨城県立水戸商業</v>
          </cell>
        </row>
        <row r="7">
          <cell r="A7" t="str">
            <v>G</v>
          </cell>
          <cell r="B7" t="str">
            <v>東京都</v>
          </cell>
          <cell r="C7" t="str">
            <v>帝京</v>
          </cell>
          <cell r="D7" t="str">
            <v>日大鶴ヶ丘</v>
          </cell>
          <cell r="E7" t="str">
            <v>錦城</v>
          </cell>
          <cell r="F7" t="str">
            <v>成立</v>
          </cell>
        </row>
        <row r="8">
          <cell r="A8" t="str">
            <v>B</v>
          </cell>
          <cell r="B8" t="str">
            <v>栃木県</v>
          </cell>
          <cell r="C8" t="str">
            <v>宇都宮文星女子</v>
          </cell>
          <cell r="D8" t="str">
            <v>栃木商業</v>
          </cell>
          <cell r="E8" t="str">
            <v>作新学院</v>
          </cell>
          <cell r="F8" t="str">
            <v>宇都宮商業</v>
          </cell>
        </row>
        <row r="9">
          <cell r="A9" t="str">
            <v>A</v>
          </cell>
          <cell r="B9" t="str">
            <v>群馬県</v>
          </cell>
          <cell r="C9" t="str">
            <v>高崎商科大学附属</v>
          </cell>
          <cell r="D9" t="str">
            <v>県立高崎商業</v>
          </cell>
          <cell r="E9" t="str">
            <v>県立伊勢崎興陽</v>
          </cell>
          <cell r="F9" t="str">
            <v>県立前橋西</v>
          </cell>
        </row>
        <row r="10">
          <cell r="A10" t="str">
            <v>H</v>
          </cell>
          <cell r="B10" t="str">
            <v>山梨県</v>
          </cell>
          <cell r="C10" t="str">
            <v>日本航空</v>
          </cell>
          <cell r="D10" t="str">
            <v>山梨学院</v>
          </cell>
          <cell r="E10" t="str">
            <v>日川</v>
          </cell>
          <cell r="F10" t="str">
            <v>市川</v>
          </cell>
          <cell r="G10" t="str">
            <v>甲府第一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簿"/>
      <sheetName val="男子団体組手"/>
    </sheetNames>
    <definedNames>
      <definedName name="KA"/>
      <definedName name="実行"/>
    </definedNames>
    <sheetDataSet>
      <sheetData sheetId="0">
        <row r="2">
          <cell r="A2" t="str">
            <v>ﾌﾞﾛｯｸ</v>
          </cell>
          <cell r="B2" t="str">
            <v>県　名</v>
          </cell>
          <cell r="C2" t="str">
            <v>１　位</v>
          </cell>
          <cell r="D2" t="str">
            <v>２　位</v>
          </cell>
          <cell r="E2" t="str">
            <v>３　位</v>
          </cell>
          <cell r="F2" t="str">
            <v>４　位</v>
          </cell>
          <cell r="G2" t="str">
            <v>開催県5位</v>
          </cell>
          <cell r="H2" t="str">
            <v>開催県6位</v>
          </cell>
        </row>
        <row r="3">
          <cell r="A3" t="str">
            <v>F</v>
          </cell>
          <cell r="B3" t="str">
            <v>千葉県</v>
          </cell>
          <cell r="C3" t="str">
            <v>拓殖大学紅陵</v>
          </cell>
          <cell r="D3" t="str">
            <v>柏日体</v>
          </cell>
          <cell r="E3" t="str">
            <v>秀明八千代</v>
          </cell>
          <cell r="F3" t="str">
            <v>麗澤</v>
          </cell>
        </row>
        <row r="4">
          <cell r="A4" t="str">
            <v>D</v>
          </cell>
          <cell r="B4" t="str">
            <v>埼玉県</v>
          </cell>
          <cell r="C4" t="str">
            <v>花咲徳栄</v>
          </cell>
          <cell r="D4" t="str">
            <v>埼玉栄</v>
          </cell>
          <cell r="E4" t="str">
            <v>浦和実業学園</v>
          </cell>
          <cell r="F4" t="str">
            <v>栄北</v>
          </cell>
        </row>
        <row r="5">
          <cell r="A5" t="str">
            <v>G</v>
          </cell>
          <cell r="B5" t="str">
            <v>神奈川県</v>
          </cell>
          <cell r="C5" t="str">
            <v>横浜創学館</v>
          </cell>
          <cell r="D5" t="str">
            <v>光明学園相模原</v>
          </cell>
          <cell r="E5" t="str">
            <v>法政大学第二</v>
          </cell>
          <cell r="F5" t="str">
            <v>横須賀学院</v>
          </cell>
        </row>
        <row r="6">
          <cell r="A6" t="str">
            <v>A</v>
          </cell>
          <cell r="B6" t="str">
            <v>茨城県</v>
          </cell>
          <cell r="C6" t="str">
            <v>茨城県立水戸商業</v>
          </cell>
          <cell r="D6" t="str">
            <v>東洋大学附属牛久</v>
          </cell>
          <cell r="E6" t="str">
            <v>水城</v>
          </cell>
          <cell r="F6" t="str">
            <v>茨城県立古河第一</v>
          </cell>
        </row>
        <row r="7">
          <cell r="A7" t="str">
            <v>C</v>
          </cell>
          <cell r="B7" t="str">
            <v>東京都</v>
          </cell>
          <cell r="C7" t="str">
            <v>世田谷学園</v>
          </cell>
          <cell r="D7" t="str">
            <v>保善</v>
          </cell>
          <cell r="E7" t="str">
            <v>帝京</v>
          </cell>
          <cell r="F7" t="str">
            <v>都立富士森</v>
          </cell>
        </row>
        <row r="8">
          <cell r="A8" t="str">
            <v>H</v>
          </cell>
          <cell r="B8" t="str">
            <v>栃木県</v>
          </cell>
          <cell r="C8" t="str">
            <v>作新学院</v>
          </cell>
          <cell r="D8" t="str">
            <v>宇都宮商業</v>
          </cell>
          <cell r="E8" t="str">
            <v>栃木工業</v>
          </cell>
          <cell r="F8" t="str">
            <v>栃木商業</v>
          </cell>
        </row>
        <row r="9">
          <cell r="A9" t="str">
            <v>B</v>
          </cell>
          <cell r="B9" t="str">
            <v>群馬県</v>
          </cell>
          <cell r="C9" t="str">
            <v>高崎商科大学附属</v>
          </cell>
          <cell r="D9" t="str">
            <v>県立前橋工業</v>
          </cell>
          <cell r="E9" t="str">
            <v>東京農業大学第二</v>
          </cell>
          <cell r="F9" t="str">
            <v>県立高崎商業</v>
          </cell>
        </row>
        <row r="10">
          <cell r="A10" t="str">
            <v>E</v>
          </cell>
          <cell r="B10" t="str">
            <v>山梨県</v>
          </cell>
          <cell r="C10" t="str">
            <v>日本航空</v>
          </cell>
          <cell r="D10" t="str">
            <v>山梨学院</v>
          </cell>
          <cell r="E10" t="str">
            <v>市川</v>
          </cell>
          <cell r="F10" t="str">
            <v>日川</v>
          </cell>
          <cell r="G10" t="str">
            <v>甲府第一</v>
          </cell>
          <cell r="H10" t="str">
            <v>駿台甲府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ctrlProp" Target="../ctrlProps/ctrlProp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13.25" style="3" customWidth="1"/>
    <col min="5" max="5" width="29" style="1" customWidth="1"/>
    <col min="6" max="6" width="10" style="3" customWidth="1"/>
    <col min="7" max="12" width="4.375" style="1" customWidth="1"/>
    <col min="13" max="13" width="3" style="1" customWidth="1"/>
    <col min="14" max="256" width="9" style="1"/>
    <col min="257" max="257" width="7.875" style="1" customWidth="1"/>
    <col min="258" max="259" width="1.625" style="1" customWidth="1"/>
    <col min="260" max="260" width="13.25" style="1" customWidth="1"/>
    <col min="261" max="261" width="29" style="1" customWidth="1"/>
    <col min="262" max="262" width="10" style="1" customWidth="1"/>
    <col min="263" max="268" width="4.375" style="1" customWidth="1"/>
    <col min="269" max="269" width="3" style="1" customWidth="1"/>
    <col min="270" max="512" width="9" style="1"/>
    <col min="513" max="513" width="7.875" style="1" customWidth="1"/>
    <col min="514" max="515" width="1.625" style="1" customWidth="1"/>
    <col min="516" max="516" width="13.25" style="1" customWidth="1"/>
    <col min="517" max="517" width="29" style="1" customWidth="1"/>
    <col min="518" max="518" width="10" style="1" customWidth="1"/>
    <col min="519" max="524" width="4.375" style="1" customWidth="1"/>
    <col min="525" max="525" width="3" style="1" customWidth="1"/>
    <col min="526" max="768" width="9" style="1"/>
    <col min="769" max="769" width="7.875" style="1" customWidth="1"/>
    <col min="770" max="771" width="1.625" style="1" customWidth="1"/>
    <col min="772" max="772" width="13.25" style="1" customWidth="1"/>
    <col min="773" max="773" width="29" style="1" customWidth="1"/>
    <col min="774" max="774" width="10" style="1" customWidth="1"/>
    <col min="775" max="780" width="4.375" style="1" customWidth="1"/>
    <col min="781" max="781" width="3" style="1" customWidth="1"/>
    <col min="782" max="1024" width="9" style="1"/>
    <col min="1025" max="1025" width="7.875" style="1" customWidth="1"/>
    <col min="1026" max="1027" width="1.625" style="1" customWidth="1"/>
    <col min="1028" max="1028" width="13.25" style="1" customWidth="1"/>
    <col min="1029" max="1029" width="29" style="1" customWidth="1"/>
    <col min="1030" max="1030" width="10" style="1" customWidth="1"/>
    <col min="1031" max="1036" width="4.375" style="1" customWidth="1"/>
    <col min="1037" max="1037" width="3" style="1" customWidth="1"/>
    <col min="1038" max="1280" width="9" style="1"/>
    <col min="1281" max="1281" width="7.875" style="1" customWidth="1"/>
    <col min="1282" max="1283" width="1.625" style="1" customWidth="1"/>
    <col min="1284" max="1284" width="13.25" style="1" customWidth="1"/>
    <col min="1285" max="1285" width="29" style="1" customWidth="1"/>
    <col min="1286" max="1286" width="10" style="1" customWidth="1"/>
    <col min="1287" max="1292" width="4.375" style="1" customWidth="1"/>
    <col min="1293" max="1293" width="3" style="1" customWidth="1"/>
    <col min="1294" max="1536" width="9" style="1"/>
    <col min="1537" max="1537" width="7.875" style="1" customWidth="1"/>
    <col min="1538" max="1539" width="1.625" style="1" customWidth="1"/>
    <col min="1540" max="1540" width="13.25" style="1" customWidth="1"/>
    <col min="1541" max="1541" width="29" style="1" customWidth="1"/>
    <col min="1542" max="1542" width="10" style="1" customWidth="1"/>
    <col min="1543" max="1548" width="4.375" style="1" customWidth="1"/>
    <col min="1549" max="1549" width="3" style="1" customWidth="1"/>
    <col min="1550" max="1792" width="9" style="1"/>
    <col min="1793" max="1793" width="7.875" style="1" customWidth="1"/>
    <col min="1794" max="1795" width="1.625" style="1" customWidth="1"/>
    <col min="1796" max="1796" width="13.25" style="1" customWidth="1"/>
    <col min="1797" max="1797" width="29" style="1" customWidth="1"/>
    <col min="1798" max="1798" width="10" style="1" customWidth="1"/>
    <col min="1799" max="1804" width="4.375" style="1" customWidth="1"/>
    <col min="1805" max="1805" width="3" style="1" customWidth="1"/>
    <col min="1806" max="2048" width="9" style="1"/>
    <col min="2049" max="2049" width="7.875" style="1" customWidth="1"/>
    <col min="2050" max="2051" width="1.625" style="1" customWidth="1"/>
    <col min="2052" max="2052" width="13.25" style="1" customWidth="1"/>
    <col min="2053" max="2053" width="29" style="1" customWidth="1"/>
    <col min="2054" max="2054" width="10" style="1" customWidth="1"/>
    <col min="2055" max="2060" width="4.375" style="1" customWidth="1"/>
    <col min="2061" max="2061" width="3" style="1" customWidth="1"/>
    <col min="2062" max="2304" width="9" style="1"/>
    <col min="2305" max="2305" width="7.875" style="1" customWidth="1"/>
    <col min="2306" max="2307" width="1.625" style="1" customWidth="1"/>
    <col min="2308" max="2308" width="13.25" style="1" customWidth="1"/>
    <col min="2309" max="2309" width="29" style="1" customWidth="1"/>
    <col min="2310" max="2310" width="10" style="1" customWidth="1"/>
    <col min="2311" max="2316" width="4.375" style="1" customWidth="1"/>
    <col min="2317" max="2317" width="3" style="1" customWidth="1"/>
    <col min="2318" max="2560" width="9" style="1"/>
    <col min="2561" max="2561" width="7.875" style="1" customWidth="1"/>
    <col min="2562" max="2563" width="1.625" style="1" customWidth="1"/>
    <col min="2564" max="2564" width="13.25" style="1" customWidth="1"/>
    <col min="2565" max="2565" width="29" style="1" customWidth="1"/>
    <col min="2566" max="2566" width="10" style="1" customWidth="1"/>
    <col min="2567" max="2572" width="4.375" style="1" customWidth="1"/>
    <col min="2573" max="2573" width="3" style="1" customWidth="1"/>
    <col min="2574" max="2816" width="9" style="1"/>
    <col min="2817" max="2817" width="7.875" style="1" customWidth="1"/>
    <col min="2818" max="2819" width="1.625" style="1" customWidth="1"/>
    <col min="2820" max="2820" width="13.25" style="1" customWidth="1"/>
    <col min="2821" max="2821" width="29" style="1" customWidth="1"/>
    <col min="2822" max="2822" width="10" style="1" customWidth="1"/>
    <col min="2823" max="2828" width="4.375" style="1" customWidth="1"/>
    <col min="2829" max="2829" width="3" style="1" customWidth="1"/>
    <col min="2830" max="3072" width="9" style="1"/>
    <col min="3073" max="3073" width="7.875" style="1" customWidth="1"/>
    <col min="3074" max="3075" width="1.625" style="1" customWidth="1"/>
    <col min="3076" max="3076" width="13.25" style="1" customWidth="1"/>
    <col min="3077" max="3077" width="29" style="1" customWidth="1"/>
    <col min="3078" max="3078" width="10" style="1" customWidth="1"/>
    <col min="3079" max="3084" width="4.375" style="1" customWidth="1"/>
    <col min="3085" max="3085" width="3" style="1" customWidth="1"/>
    <col min="3086" max="3328" width="9" style="1"/>
    <col min="3329" max="3329" width="7.875" style="1" customWidth="1"/>
    <col min="3330" max="3331" width="1.625" style="1" customWidth="1"/>
    <col min="3332" max="3332" width="13.25" style="1" customWidth="1"/>
    <col min="3333" max="3333" width="29" style="1" customWidth="1"/>
    <col min="3334" max="3334" width="10" style="1" customWidth="1"/>
    <col min="3335" max="3340" width="4.375" style="1" customWidth="1"/>
    <col min="3341" max="3341" width="3" style="1" customWidth="1"/>
    <col min="3342" max="3584" width="9" style="1"/>
    <col min="3585" max="3585" width="7.875" style="1" customWidth="1"/>
    <col min="3586" max="3587" width="1.625" style="1" customWidth="1"/>
    <col min="3588" max="3588" width="13.25" style="1" customWidth="1"/>
    <col min="3589" max="3589" width="29" style="1" customWidth="1"/>
    <col min="3590" max="3590" width="10" style="1" customWidth="1"/>
    <col min="3591" max="3596" width="4.375" style="1" customWidth="1"/>
    <col min="3597" max="3597" width="3" style="1" customWidth="1"/>
    <col min="3598" max="3840" width="9" style="1"/>
    <col min="3841" max="3841" width="7.875" style="1" customWidth="1"/>
    <col min="3842" max="3843" width="1.625" style="1" customWidth="1"/>
    <col min="3844" max="3844" width="13.25" style="1" customWidth="1"/>
    <col min="3845" max="3845" width="29" style="1" customWidth="1"/>
    <col min="3846" max="3846" width="10" style="1" customWidth="1"/>
    <col min="3847" max="3852" width="4.375" style="1" customWidth="1"/>
    <col min="3853" max="3853" width="3" style="1" customWidth="1"/>
    <col min="3854" max="4096" width="9" style="1"/>
    <col min="4097" max="4097" width="7.875" style="1" customWidth="1"/>
    <col min="4098" max="4099" width="1.625" style="1" customWidth="1"/>
    <col min="4100" max="4100" width="13.25" style="1" customWidth="1"/>
    <col min="4101" max="4101" width="29" style="1" customWidth="1"/>
    <col min="4102" max="4102" width="10" style="1" customWidth="1"/>
    <col min="4103" max="4108" width="4.375" style="1" customWidth="1"/>
    <col min="4109" max="4109" width="3" style="1" customWidth="1"/>
    <col min="4110" max="4352" width="9" style="1"/>
    <col min="4353" max="4353" width="7.875" style="1" customWidth="1"/>
    <col min="4354" max="4355" width="1.625" style="1" customWidth="1"/>
    <col min="4356" max="4356" width="13.25" style="1" customWidth="1"/>
    <col min="4357" max="4357" width="29" style="1" customWidth="1"/>
    <col min="4358" max="4358" width="10" style="1" customWidth="1"/>
    <col min="4359" max="4364" width="4.375" style="1" customWidth="1"/>
    <col min="4365" max="4365" width="3" style="1" customWidth="1"/>
    <col min="4366" max="4608" width="9" style="1"/>
    <col min="4609" max="4609" width="7.875" style="1" customWidth="1"/>
    <col min="4610" max="4611" width="1.625" style="1" customWidth="1"/>
    <col min="4612" max="4612" width="13.25" style="1" customWidth="1"/>
    <col min="4613" max="4613" width="29" style="1" customWidth="1"/>
    <col min="4614" max="4614" width="10" style="1" customWidth="1"/>
    <col min="4615" max="4620" width="4.375" style="1" customWidth="1"/>
    <col min="4621" max="4621" width="3" style="1" customWidth="1"/>
    <col min="4622" max="4864" width="9" style="1"/>
    <col min="4865" max="4865" width="7.875" style="1" customWidth="1"/>
    <col min="4866" max="4867" width="1.625" style="1" customWidth="1"/>
    <col min="4868" max="4868" width="13.25" style="1" customWidth="1"/>
    <col min="4869" max="4869" width="29" style="1" customWidth="1"/>
    <col min="4870" max="4870" width="10" style="1" customWidth="1"/>
    <col min="4871" max="4876" width="4.375" style="1" customWidth="1"/>
    <col min="4877" max="4877" width="3" style="1" customWidth="1"/>
    <col min="4878" max="5120" width="9" style="1"/>
    <col min="5121" max="5121" width="7.875" style="1" customWidth="1"/>
    <col min="5122" max="5123" width="1.625" style="1" customWidth="1"/>
    <col min="5124" max="5124" width="13.25" style="1" customWidth="1"/>
    <col min="5125" max="5125" width="29" style="1" customWidth="1"/>
    <col min="5126" max="5126" width="10" style="1" customWidth="1"/>
    <col min="5127" max="5132" width="4.375" style="1" customWidth="1"/>
    <col min="5133" max="5133" width="3" style="1" customWidth="1"/>
    <col min="5134" max="5376" width="9" style="1"/>
    <col min="5377" max="5377" width="7.875" style="1" customWidth="1"/>
    <col min="5378" max="5379" width="1.625" style="1" customWidth="1"/>
    <col min="5380" max="5380" width="13.25" style="1" customWidth="1"/>
    <col min="5381" max="5381" width="29" style="1" customWidth="1"/>
    <col min="5382" max="5382" width="10" style="1" customWidth="1"/>
    <col min="5383" max="5388" width="4.375" style="1" customWidth="1"/>
    <col min="5389" max="5389" width="3" style="1" customWidth="1"/>
    <col min="5390" max="5632" width="9" style="1"/>
    <col min="5633" max="5633" width="7.875" style="1" customWidth="1"/>
    <col min="5634" max="5635" width="1.625" style="1" customWidth="1"/>
    <col min="5636" max="5636" width="13.25" style="1" customWidth="1"/>
    <col min="5637" max="5637" width="29" style="1" customWidth="1"/>
    <col min="5638" max="5638" width="10" style="1" customWidth="1"/>
    <col min="5639" max="5644" width="4.375" style="1" customWidth="1"/>
    <col min="5645" max="5645" width="3" style="1" customWidth="1"/>
    <col min="5646" max="5888" width="9" style="1"/>
    <col min="5889" max="5889" width="7.875" style="1" customWidth="1"/>
    <col min="5890" max="5891" width="1.625" style="1" customWidth="1"/>
    <col min="5892" max="5892" width="13.25" style="1" customWidth="1"/>
    <col min="5893" max="5893" width="29" style="1" customWidth="1"/>
    <col min="5894" max="5894" width="10" style="1" customWidth="1"/>
    <col min="5895" max="5900" width="4.375" style="1" customWidth="1"/>
    <col min="5901" max="5901" width="3" style="1" customWidth="1"/>
    <col min="5902" max="6144" width="9" style="1"/>
    <col min="6145" max="6145" width="7.875" style="1" customWidth="1"/>
    <col min="6146" max="6147" width="1.625" style="1" customWidth="1"/>
    <col min="6148" max="6148" width="13.25" style="1" customWidth="1"/>
    <col min="6149" max="6149" width="29" style="1" customWidth="1"/>
    <col min="6150" max="6150" width="10" style="1" customWidth="1"/>
    <col min="6151" max="6156" width="4.375" style="1" customWidth="1"/>
    <col min="6157" max="6157" width="3" style="1" customWidth="1"/>
    <col min="6158" max="6400" width="9" style="1"/>
    <col min="6401" max="6401" width="7.875" style="1" customWidth="1"/>
    <col min="6402" max="6403" width="1.625" style="1" customWidth="1"/>
    <col min="6404" max="6404" width="13.25" style="1" customWidth="1"/>
    <col min="6405" max="6405" width="29" style="1" customWidth="1"/>
    <col min="6406" max="6406" width="10" style="1" customWidth="1"/>
    <col min="6407" max="6412" width="4.375" style="1" customWidth="1"/>
    <col min="6413" max="6413" width="3" style="1" customWidth="1"/>
    <col min="6414" max="6656" width="9" style="1"/>
    <col min="6657" max="6657" width="7.875" style="1" customWidth="1"/>
    <col min="6658" max="6659" width="1.625" style="1" customWidth="1"/>
    <col min="6660" max="6660" width="13.25" style="1" customWidth="1"/>
    <col min="6661" max="6661" width="29" style="1" customWidth="1"/>
    <col min="6662" max="6662" width="10" style="1" customWidth="1"/>
    <col min="6663" max="6668" width="4.375" style="1" customWidth="1"/>
    <col min="6669" max="6669" width="3" style="1" customWidth="1"/>
    <col min="6670" max="6912" width="9" style="1"/>
    <col min="6913" max="6913" width="7.875" style="1" customWidth="1"/>
    <col min="6914" max="6915" width="1.625" style="1" customWidth="1"/>
    <col min="6916" max="6916" width="13.25" style="1" customWidth="1"/>
    <col min="6917" max="6917" width="29" style="1" customWidth="1"/>
    <col min="6918" max="6918" width="10" style="1" customWidth="1"/>
    <col min="6919" max="6924" width="4.375" style="1" customWidth="1"/>
    <col min="6925" max="6925" width="3" style="1" customWidth="1"/>
    <col min="6926" max="7168" width="9" style="1"/>
    <col min="7169" max="7169" width="7.875" style="1" customWidth="1"/>
    <col min="7170" max="7171" width="1.625" style="1" customWidth="1"/>
    <col min="7172" max="7172" width="13.25" style="1" customWidth="1"/>
    <col min="7173" max="7173" width="29" style="1" customWidth="1"/>
    <col min="7174" max="7174" width="10" style="1" customWidth="1"/>
    <col min="7175" max="7180" width="4.375" style="1" customWidth="1"/>
    <col min="7181" max="7181" width="3" style="1" customWidth="1"/>
    <col min="7182" max="7424" width="9" style="1"/>
    <col min="7425" max="7425" width="7.875" style="1" customWidth="1"/>
    <col min="7426" max="7427" width="1.625" style="1" customWidth="1"/>
    <col min="7428" max="7428" width="13.25" style="1" customWidth="1"/>
    <col min="7429" max="7429" width="29" style="1" customWidth="1"/>
    <col min="7430" max="7430" width="10" style="1" customWidth="1"/>
    <col min="7431" max="7436" width="4.375" style="1" customWidth="1"/>
    <col min="7437" max="7437" width="3" style="1" customWidth="1"/>
    <col min="7438" max="7680" width="9" style="1"/>
    <col min="7681" max="7681" width="7.875" style="1" customWidth="1"/>
    <col min="7682" max="7683" width="1.625" style="1" customWidth="1"/>
    <col min="7684" max="7684" width="13.25" style="1" customWidth="1"/>
    <col min="7685" max="7685" width="29" style="1" customWidth="1"/>
    <col min="7686" max="7686" width="10" style="1" customWidth="1"/>
    <col min="7687" max="7692" width="4.375" style="1" customWidth="1"/>
    <col min="7693" max="7693" width="3" style="1" customWidth="1"/>
    <col min="7694" max="7936" width="9" style="1"/>
    <col min="7937" max="7937" width="7.875" style="1" customWidth="1"/>
    <col min="7938" max="7939" width="1.625" style="1" customWidth="1"/>
    <col min="7940" max="7940" width="13.25" style="1" customWidth="1"/>
    <col min="7941" max="7941" width="29" style="1" customWidth="1"/>
    <col min="7942" max="7942" width="10" style="1" customWidth="1"/>
    <col min="7943" max="7948" width="4.375" style="1" customWidth="1"/>
    <col min="7949" max="7949" width="3" style="1" customWidth="1"/>
    <col min="7950" max="8192" width="9" style="1"/>
    <col min="8193" max="8193" width="7.875" style="1" customWidth="1"/>
    <col min="8194" max="8195" width="1.625" style="1" customWidth="1"/>
    <col min="8196" max="8196" width="13.25" style="1" customWidth="1"/>
    <col min="8197" max="8197" width="29" style="1" customWidth="1"/>
    <col min="8198" max="8198" width="10" style="1" customWidth="1"/>
    <col min="8199" max="8204" width="4.375" style="1" customWidth="1"/>
    <col min="8205" max="8205" width="3" style="1" customWidth="1"/>
    <col min="8206" max="8448" width="9" style="1"/>
    <col min="8449" max="8449" width="7.875" style="1" customWidth="1"/>
    <col min="8450" max="8451" width="1.625" style="1" customWidth="1"/>
    <col min="8452" max="8452" width="13.25" style="1" customWidth="1"/>
    <col min="8453" max="8453" width="29" style="1" customWidth="1"/>
    <col min="8454" max="8454" width="10" style="1" customWidth="1"/>
    <col min="8455" max="8460" width="4.375" style="1" customWidth="1"/>
    <col min="8461" max="8461" width="3" style="1" customWidth="1"/>
    <col min="8462" max="8704" width="9" style="1"/>
    <col min="8705" max="8705" width="7.875" style="1" customWidth="1"/>
    <col min="8706" max="8707" width="1.625" style="1" customWidth="1"/>
    <col min="8708" max="8708" width="13.25" style="1" customWidth="1"/>
    <col min="8709" max="8709" width="29" style="1" customWidth="1"/>
    <col min="8710" max="8710" width="10" style="1" customWidth="1"/>
    <col min="8711" max="8716" width="4.375" style="1" customWidth="1"/>
    <col min="8717" max="8717" width="3" style="1" customWidth="1"/>
    <col min="8718" max="8960" width="9" style="1"/>
    <col min="8961" max="8961" width="7.875" style="1" customWidth="1"/>
    <col min="8962" max="8963" width="1.625" style="1" customWidth="1"/>
    <col min="8964" max="8964" width="13.25" style="1" customWidth="1"/>
    <col min="8965" max="8965" width="29" style="1" customWidth="1"/>
    <col min="8966" max="8966" width="10" style="1" customWidth="1"/>
    <col min="8967" max="8972" width="4.375" style="1" customWidth="1"/>
    <col min="8973" max="8973" width="3" style="1" customWidth="1"/>
    <col min="8974" max="9216" width="9" style="1"/>
    <col min="9217" max="9217" width="7.875" style="1" customWidth="1"/>
    <col min="9218" max="9219" width="1.625" style="1" customWidth="1"/>
    <col min="9220" max="9220" width="13.25" style="1" customWidth="1"/>
    <col min="9221" max="9221" width="29" style="1" customWidth="1"/>
    <col min="9222" max="9222" width="10" style="1" customWidth="1"/>
    <col min="9223" max="9228" width="4.375" style="1" customWidth="1"/>
    <col min="9229" max="9229" width="3" style="1" customWidth="1"/>
    <col min="9230" max="9472" width="9" style="1"/>
    <col min="9473" max="9473" width="7.875" style="1" customWidth="1"/>
    <col min="9474" max="9475" width="1.625" style="1" customWidth="1"/>
    <col min="9476" max="9476" width="13.25" style="1" customWidth="1"/>
    <col min="9477" max="9477" width="29" style="1" customWidth="1"/>
    <col min="9478" max="9478" width="10" style="1" customWidth="1"/>
    <col min="9479" max="9484" width="4.375" style="1" customWidth="1"/>
    <col min="9485" max="9485" width="3" style="1" customWidth="1"/>
    <col min="9486" max="9728" width="9" style="1"/>
    <col min="9729" max="9729" width="7.875" style="1" customWidth="1"/>
    <col min="9730" max="9731" width="1.625" style="1" customWidth="1"/>
    <col min="9732" max="9732" width="13.25" style="1" customWidth="1"/>
    <col min="9733" max="9733" width="29" style="1" customWidth="1"/>
    <col min="9734" max="9734" width="10" style="1" customWidth="1"/>
    <col min="9735" max="9740" width="4.375" style="1" customWidth="1"/>
    <col min="9741" max="9741" width="3" style="1" customWidth="1"/>
    <col min="9742" max="9984" width="9" style="1"/>
    <col min="9985" max="9985" width="7.875" style="1" customWidth="1"/>
    <col min="9986" max="9987" width="1.625" style="1" customWidth="1"/>
    <col min="9988" max="9988" width="13.25" style="1" customWidth="1"/>
    <col min="9989" max="9989" width="29" style="1" customWidth="1"/>
    <col min="9990" max="9990" width="10" style="1" customWidth="1"/>
    <col min="9991" max="9996" width="4.375" style="1" customWidth="1"/>
    <col min="9997" max="9997" width="3" style="1" customWidth="1"/>
    <col min="9998" max="10240" width="9" style="1"/>
    <col min="10241" max="10241" width="7.875" style="1" customWidth="1"/>
    <col min="10242" max="10243" width="1.625" style="1" customWidth="1"/>
    <col min="10244" max="10244" width="13.25" style="1" customWidth="1"/>
    <col min="10245" max="10245" width="29" style="1" customWidth="1"/>
    <col min="10246" max="10246" width="10" style="1" customWidth="1"/>
    <col min="10247" max="10252" width="4.375" style="1" customWidth="1"/>
    <col min="10253" max="10253" width="3" style="1" customWidth="1"/>
    <col min="10254" max="10496" width="9" style="1"/>
    <col min="10497" max="10497" width="7.875" style="1" customWidth="1"/>
    <col min="10498" max="10499" width="1.625" style="1" customWidth="1"/>
    <col min="10500" max="10500" width="13.25" style="1" customWidth="1"/>
    <col min="10501" max="10501" width="29" style="1" customWidth="1"/>
    <col min="10502" max="10502" width="10" style="1" customWidth="1"/>
    <col min="10503" max="10508" width="4.375" style="1" customWidth="1"/>
    <col min="10509" max="10509" width="3" style="1" customWidth="1"/>
    <col min="10510" max="10752" width="9" style="1"/>
    <col min="10753" max="10753" width="7.875" style="1" customWidth="1"/>
    <col min="10754" max="10755" width="1.625" style="1" customWidth="1"/>
    <col min="10756" max="10756" width="13.25" style="1" customWidth="1"/>
    <col min="10757" max="10757" width="29" style="1" customWidth="1"/>
    <col min="10758" max="10758" width="10" style="1" customWidth="1"/>
    <col min="10759" max="10764" width="4.375" style="1" customWidth="1"/>
    <col min="10765" max="10765" width="3" style="1" customWidth="1"/>
    <col min="10766" max="11008" width="9" style="1"/>
    <col min="11009" max="11009" width="7.875" style="1" customWidth="1"/>
    <col min="11010" max="11011" width="1.625" style="1" customWidth="1"/>
    <col min="11012" max="11012" width="13.25" style="1" customWidth="1"/>
    <col min="11013" max="11013" width="29" style="1" customWidth="1"/>
    <col min="11014" max="11014" width="10" style="1" customWidth="1"/>
    <col min="11015" max="11020" width="4.375" style="1" customWidth="1"/>
    <col min="11021" max="11021" width="3" style="1" customWidth="1"/>
    <col min="11022" max="11264" width="9" style="1"/>
    <col min="11265" max="11265" width="7.875" style="1" customWidth="1"/>
    <col min="11266" max="11267" width="1.625" style="1" customWidth="1"/>
    <col min="11268" max="11268" width="13.25" style="1" customWidth="1"/>
    <col min="11269" max="11269" width="29" style="1" customWidth="1"/>
    <col min="11270" max="11270" width="10" style="1" customWidth="1"/>
    <col min="11271" max="11276" width="4.375" style="1" customWidth="1"/>
    <col min="11277" max="11277" width="3" style="1" customWidth="1"/>
    <col min="11278" max="11520" width="9" style="1"/>
    <col min="11521" max="11521" width="7.875" style="1" customWidth="1"/>
    <col min="11522" max="11523" width="1.625" style="1" customWidth="1"/>
    <col min="11524" max="11524" width="13.25" style="1" customWidth="1"/>
    <col min="11525" max="11525" width="29" style="1" customWidth="1"/>
    <col min="11526" max="11526" width="10" style="1" customWidth="1"/>
    <col min="11527" max="11532" width="4.375" style="1" customWidth="1"/>
    <col min="11533" max="11533" width="3" style="1" customWidth="1"/>
    <col min="11534" max="11776" width="9" style="1"/>
    <col min="11777" max="11777" width="7.875" style="1" customWidth="1"/>
    <col min="11778" max="11779" width="1.625" style="1" customWidth="1"/>
    <col min="11780" max="11780" width="13.25" style="1" customWidth="1"/>
    <col min="11781" max="11781" width="29" style="1" customWidth="1"/>
    <col min="11782" max="11782" width="10" style="1" customWidth="1"/>
    <col min="11783" max="11788" width="4.375" style="1" customWidth="1"/>
    <col min="11789" max="11789" width="3" style="1" customWidth="1"/>
    <col min="11790" max="12032" width="9" style="1"/>
    <col min="12033" max="12033" width="7.875" style="1" customWidth="1"/>
    <col min="12034" max="12035" width="1.625" style="1" customWidth="1"/>
    <col min="12036" max="12036" width="13.25" style="1" customWidth="1"/>
    <col min="12037" max="12037" width="29" style="1" customWidth="1"/>
    <col min="12038" max="12038" width="10" style="1" customWidth="1"/>
    <col min="12039" max="12044" width="4.375" style="1" customWidth="1"/>
    <col min="12045" max="12045" width="3" style="1" customWidth="1"/>
    <col min="12046" max="12288" width="9" style="1"/>
    <col min="12289" max="12289" width="7.875" style="1" customWidth="1"/>
    <col min="12290" max="12291" width="1.625" style="1" customWidth="1"/>
    <col min="12292" max="12292" width="13.25" style="1" customWidth="1"/>
    <col min="12293" max="12293" width="29" style="1" customWidth="1"/>
    <col min="12294" max="12294" width="10" style="1" customWidth="1"/>
    <col min="12295" max="12300" width="4.375" style="1" customWidth="1"/>
    <col min="12301" max="12301" width="3" style="1" customWidth="1"/>
    <col min="12302" max="12544" width="9" style="1"/>
    <col min="12545" max="12545" width="7.875" style="1" customWidth="1"/>
    <col min="12546" max="12547" width="1.625" style="1" customWidth="1"/>
    <col min="12548" max="12548" width="13.25" style="1" customWidth="1"/>
    <col min="12549" max="12549" width="29" style="1" customWidth="1"/>
    <col min="12550" max="12550" width="10" style="1" customWidth="1"/>
    <col min="12551" max="12556" width="4.375" style="1" customWidth="1"/>
    <col min="12557" max="12557" width="3" style="1" customWidth="1"/>
    <col min="12558" max="12800" width="9" style="1"/>
    <col min="12801" max="12801" width="7.875" style="1" customWidth="1"/>
    <col min="12802" max="12803" width="1.625" style="1" customWidth="1"/>
    <col min="12804" max="12804" width="13.25" style="1" customWidth="1"/>
    <col min="12805" max="12805" width="29" style="1" customWidth="1"/>
    <col min="12806" max="12806" width="10" style="1" customWidth="1"/>
    <col min="12807" max="12812" width="4.375" style="1" customWidth="1"/>
    <col min="12813" max="12813" width="3" style="1" customWidth="1"/>
    <col min="12814" max="13056" width="9" style="1"/>
    <col min="13057" max="13057" width="7.875" style="1" customWidth="1"/>
    <col min="13058" max="13059" width="1.625" style="1" customWidth="1"/>
    <col min="13060" max="13060" width="13.25" style="1" customWidth="1"/>
    <col min="13061" max="13061" width="29" style="1" customWidth="1"/>
    <col min="13062" max="13062" width="10" style="1" customWidth="1"/>
    <col min="13063" max="13068" width="4.375" style="1" customWidth="1"/>
    <col min="13069" max="13069" width="3" style="1" customWidth="1"/>
    <col min="13070" max="13312" width="9" style="1"/>
    <col min="13313" max="13313" width="7.875" style="1" customWidth="1"/>
    <col min="13314" max="13315" width="1.625" style="1" customWidth="1"/>
    <col min="13316" max="13316" width="13.25" style="1" customWidth="1"/>
    <col min="13317" max="13317" width="29" style="1" customWidth="1"/>
    <col min="13318" max="13318" width="10" style="1" customWidth="1"/>
    <col min="13319" max="13324" width="4.375" style="1" customWidth="1"/>
    <col min="13325" max="13325" width="3" style="1" customWidth="1"/>
    <col min="13326" max="13568" width="9" style="1"/>
    <col min="13569" max="13569" width="7.875" style="1" customWidth="1"/>
    <col min="13570" max="13571" width="1.625" style="1" customWidth="1"/>
    <col min="13572" max="13572" width="13.25" style="1" customWidth="1"/>
    <col min="13573" max="13573" width="29" style="1" customWidth="1"/>
    <col min="13574" max="13574" width="10" style="1" customWidth="1"/>
    <col min="13575" max="13580" width="4.375" style="1" customWidth="1"/>
    <col min="13581" max="13581" width="3" style="1" customWidth="1"/>
    <col min="13582" max="13824" width="9" style="1"/>
    <col min="13825" max="13825" width="7.875" style="1" customWidth="1"/>
    <col min="13826" max="13827" width="1.625" style="1" customWidth="1"/>
    <col min="13828" max="13828" width="13.25" style="1" customWidth="1"/>
    <col min="13829" max="13829" width="29" style="1" customWidth="1"/>
    <col min="13830" max="13830" width="10" style="1" customWidth="1"/>
    <col min="13831" max="13836" width="4.375" style="1" customWidth="1"/>
    <col min="13837" max="13837" width="3" style="1" customWidth="1"/>
    <col min="13838" max="14080" width="9" style="1"/>
    <col min="14081" max="14081" width="7.875" style="1" customWidth="1"/>
    <col min="14082" max="14083" width="1.625" style="1" customWidth="1"/>
    <col min="14084" max="14084" width="13.25" style="1" customWidth="1"/>
    <col min="14085" max="14085" width="29" style="1" customWidth="1"/>
    <col min="14086" max="14086" width="10" style="1" customWidth="1"/>
    <col min="14087" max="14092" width="4.375" style="1" customWidth="1"/>
    <col min="14093" max="14093" width="3" style="1" customWidth="1"/>
    <col min="14094" max="14336" width="9" style="1"/>
    <col min="14337" max="14337" width="7.875" style="1" customWidth="1"/>
    <col min="14338" max="14339" width="1.625" style="1" customWidth="1"/>
    <col min="14340" max="14340" width="13.25" style="1" customWidth="1"/>
    <col min="14341" max="14341" width="29" style="1" customWidth="1"/>
    <col min="14342" max="14342" width="10" style="1" customWidth="1"/>
    <col min="14343" max="14348" width="4.375" style="1" customWidth="1"/>
    <col min="14349" max="14349" width="3" style="1" customWidth="1"/>
    <col min="14350" max="14592" width="9" style="1"/>
    <col min="14593" max="14593" width="7.875" style="1" customWidth="1"/>
    <col min="14594" max="14595" width="1.625" style="1" customWidth="1"/>
    <col min="14596" max="14596" width="13.25" style="1" customWidth="1"/>
    <col min="14597" max="14597" width="29" style="1" customWidth="1"/>
    <col min="14598" max="14598" width="10" style="1" customWidth="1"/>
    <col min="14599" max="14604" width="4.375" style="1" customWidth="1"/>
    <col min="14605" max="14605" width="3" style="1" customWidth="1"/>
    <col min="14606" max="14848" width="9" style="1"/>
    <col min="14849" max="14849" width="7.875" style="1" customWidth="1"/>
    <col min="14850" max="14851" width="1.625" style="1" customWidth="1"/>
    <col min="14852" max="14852" width="13.25" style="1" customWidth="1"/>
    <col min="14853" max="14853" width="29" style="1" customWidth="1"/>
    <col min="14854" max="14854" width="10" style="1" customWidth="1"/>
    <col min="14855" max="14860" width="4.375" style="1" customWidth="1"/>
    <col min="14861" max="14861" width="3" style="1" customWidth="1"/>
    <col min="14862" max="15104" width="9" style="1"/>
    <col min="15105" max="15105" width="7.875" style="1" customWidth="1"/>
    <col min="15106" max="15107" width="1.625" style="1" customWidth="1"/>
    <col min="15108" max="15108" width="13.25" style="1" customWidth="1"/>
    <col min="15109" max="15109" width="29" style="1" customWidth="1"/>
    <col min="15110" max="15110" width="10" style="1" customWidth="1"/>
    <col min="15111" max="15116" width="4.375" style="1" customWidth="1"/>
    <col min="15117" max="15117" width="3" style="1" customWidth="1"/>
    <col min="15118" max="15360" width="9" style="1"/>
    <col min="15361" max="15361" width="7.875" style="1" customWidth="1"/>
    <col min="15362" max="15363" width="1.625" style="1" customWidth="1"/>
    <col min="15364" max="15364" width="13.25" style="1" customWidth="1"/>
    <col min="15365" max="15365" width="29" style="1" customWidth="1"/>
    <col min="15366" max="15366" width="10" style="1" customWidth="1"/>
    <col min="15367" max="15372" width="4.375" style="1" customWidth="1"/>
    <col min="15373" max="15373" width="3" style="1" customWidth="1"/>
    <col min="15374" max="15616" width="9" style="1"/>
    <col min="15617" max="15617" width="7.875" style="1" customWidth="1"/>
    <col min="15618" max="15619" width="1.625" style="1" customWidth="1"/>
    <col min="15620" max="15620" width="13.25" style="1" customWidth="1"/>
    <col min="15621" max="15621" width="29" style="1" customWidth="1"/>
    <col min="15622" max="15622" width="10" style="1" customWidth="1"/>
    <col min="15623" max="15628" width="4.375" style="1" customWidth="1"/>
    <col min="15629" max="15629" width="3" style="1" customWidth="1"/>
    <col min="15630" max="15872" width="9" style="1"/>
    <col min="15873" max="15873" width="7.875" style="1" customWidth="1"/>
    <col min="15874" max="15875" width="1.625" style="1" customWidth="1"/>
    <col min="15876" max="15876" width="13.25" style="1" customWidth="1"/>
    <col min="15877" max="15877" width="29" style="1" customWidth="1"/>
    <col min="15878" max="15878" width="10" style="1" customWidth="1"/>
    <col min="15879" max="15884" width="4.375" style="1" customWidth="1"/>
    <col min="15885" max="15885" width="3" style="1" customWidth="1"/>
    <col min="15886" max="16128" width="9" style="1"/>
    <col min="16129" max="16129" width="7.875" style="1" customWidth="1"/>
    <col min="16130" max="16131" width="1.625" style="1" customWidth="1"/>
    <col min="16132" max="16132" width="13.25" style="1" customWidth="1"/>
    <col min="16133" max="16133" width="29" style="1" customWidth="1"/>
    <col min="16134" max="16134" width="10" style="1" customWidth="1"/>
    <col min="16135" max="16140" width="4.375" style="1" customWidth="1"/>
    <col min="16141" max="16141" width="3" style="1" customWidth="1"/>
    <col min="16142" max="16384" width="9" style="1"/>
  </cols>
  <sheetData>
    <row r="1" spans="1:13" ht="27" customHeight="1" x14ac:dyDescent="0.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" customHeight="1" x14ac:dyDescent="0.15">
      <c r="A2" s="2"/>
      <c r="K2" s="4"/>
      <c r="M2" s="2"/>
    </row>
    <row r="3" spans="1:13" s="8" customFormat="1" ht="21" customHeight="1" x14ac:dyDescent="0.15">
      <c r="A3" s="34" t="s">
        <v>68</v>
      </c>
      <c r="B3" s="34"/>
      <c r="C3" s="35"/>
      <c r="D3" s="5" t="s">
        <v>1</v>
      </c>
      <c r="E3" s="6" t="s">
        <v>37</v>
      </c>
      <c r="F3" s="5" t="s">
        <v>2</v>
      </c>
      <c r="G3" s="7"/>
      <c r="H3" s="7"/>
      <c r="I3" s="7"/>
      <c r="J3" s="7"/>
      <c r="K3" s="7"/>
      <c r="L3" s="7"/>
      <c r="M3" s="7"/>
    </row>
    <row r="4" spans="1:13" ht="10.5" customHeight="1" x14ac:dyDescent="0.15">
      <c r="A4" s="33" t="s">
        <v>3</v>
      </c>
      <c r="B4" s="33" t="s">
        <v>39</v>
      </c>
      <c r="C4" s="33">
        <v>1</v>
      </c>
      <c r="D4" s="36" t="str">
        <f>IF($K$2&lt;&gt;"","",VLOOKUP(B4,[1]原簿!$A$3:$F$18,C4+2,FALSE))</f>
        <v>川本　みのり</v>
      </c>
      <c r="E4" s="37" t="str">
        <f>IF($K$2&lt;&gt;"","",VLOOKUP(B4,[1]原簿!$A$3:$J$18,C4+6,FALSE))</f>
        <v>県立横浜立野</v>
      </c>
      <c r="F4" s="36" t="str">
        <f>IF($K$2&lt;&gt;"","",VLOOKUP(B4,[1]原簿!$A$3:$F$18,2,FALSE))</f>
        <v>神奈川県</v>
      </c>
      <c r="G4" s="9"/>
      <c r="H4" s="9"/>
      <c r="I4" s="10"/>
      <c r="M4" s="10"/>
    </row>
    <row r="5" spans="1:13" ht="10.5" customHeight="1" x14ac:dyDescent="0.15">
      <c r="A5" s="33"/>
      <c r="B5" s="33"/>
      <c r="C5" s="33"/>
      <c r="D5" s="36"/>
      <c r="E5" s="37"/>
      <c r="F5" s="36"/>
      <c r="G5" s="11"/>
      <c r="H5" s="12"/>
      <c r="I5" s="9"/>
      <c r="M5" s="10"/>
    </row>
    <row r="6" spans="1:13" ht="10.5" customHeight="1" x14ac:dyDescent="0.15">
      <c r="A6" s="33" t="s">
        <v>4</v>
      </c>
      <c r="B6" s="33" t="s">
        <v>69</v>
      </c>
      <c r="C6" s="33">
        <v>4</v>
      </c>
      <c r="D6" s="36" t="str">
        <f>IF($K$2&lt;&gt;"","",VLOOKUP(B6,[1]原簿!$A$3:$F$18,C6+2,FALSE))</f>
        <v>小林　美帆</v>
      </c>
      <c r="E6" s="37" t="str">
        <f>IF($K$2&lt;&gt;"","",VLOOKUP(B6,[1]原簿!$A$3:$J$18,C6+6,FALSE))</f>
        <v>栄北</v>
      </c>
      <c r="F6" s="36" t="str">
        <f>IF($K$2&lt;&gt;"","",VLOOKUP(B6,[1]原簿!$A$3:$F$18,2,FALSE))</f>
        <v>埼玉県</v>
      </c>
      <c r="G6" s="13"/>
      <c r="H6" s="14"/>
      <c r="I6" s="10"/>
      <c r="J6" s="15"/>
      <c r="M6" s="10"/>
    </row>
    <row r="7" spans="1:13" ht="10.5" customHeight="1" x14ac:dyDescent="0.15">
      <c r="A7" s="33"/>
      <c r="B7" s="33"/>
      <c r="C7" s="33"/>
      <c r="D7" s="36"/>
      <c r="E7" s="37"/>
      <c r="F7" s="36"/>
      <c r="I7" s="10"/>
      <c r="J7" s="15"/>
      <c r="M7" s="10"/>
    </row>
    <row r="8" spans="1:13" ht="10.5" customHeight="1" x14ac:dyDescent="0.15">
      <c r="A8" s="33" t="s">
        <v>5</v>
      </c>
      <c r="B8" s="33" t="s">
        <v>70</v>
      </c>
      <c r="C8" s="33">
        <v>3</v>
      </c>
      <c r="D8" s="36" t="str">
        <f>IF($K$2&lt;&gt;"","",VLOOKUP(B8,[1]原簿!$A$3:$F$18,C8+2,FALSE))</f>
        <v>山本　紗衣佳</v>
      </c>
      <c r="E8" s="37" t="str">
        <f>IF($K$2&lt;&gt;"","",VLOOKUP(B8,[1]原簿!$A$3:$J$18,C8+6,FALSE))</f>
        <v>拓殖大学紅陵</v>
      </c>
      <c r="F8" s="36" t="str">
        <f>IF($K$2&lt;&gt;"","",VLOOKUP(B8,[1]原簿!$A$3:$F$18,2,FALSE))</f>
        <v>千葉県</v>
      </c>
      <c r="G8" s="16"/>
      <c r="H8" s="9"/>
      <c r="I8" s="17"/>
      <c r="J8" s="12"/>
      <c r="M8" s="10"/>
    </row>
    <row r="9" spans="1:13" ht="10.5" customHeight="1" x14ac:dyDescent="0.15">
      <c r="A9" s="33"/>
      <c r="B9" s="33"/>
      <c r="C9" s="33"/>
      <c r="D9" s="36"/>
      <c r="E9" s="37"/>
      <c r="F9" s="36"/>
      <c r="G9" s="18"/>
      <c r="H9" s="12"/>
      <c r="I9" s="14"/>
      <c r="J9" s="17"/>
      <c r="M9" s="10"/>
    </row>
    <row r="10" spans="1:13" ht="10.5" customHeight="1" x14ac:dyDescent="0.15">
      <c r="A10" s="33" t="s">
        <v>6</v>
      </c>
      <c r="B10" s="33" t="s">
        <v>71</v>
      </c>
      <c r="C10" s="33">
        <v>2</v>
      </c>
      <c r="D10" s="36" t="str">
        <f>IF($K$2&lt;&gt;"","",VLOOKUP(B10,[1]原簿!$A$3:$F$18,C10+2,FALSE))</f>
        <v>福田　あつみ</v>
      </c>
      <c r="E10" s="37" t="str">
        <f>IF($K$2&lt;&gt;"","",VLOOKUP(B10,[1]原簿!$A$3:$J$18,C10+6,FALSE))</f>
        <v>東洋大学附属牛久</v>
      </c>
      <c r="F10" s="36" t="str">
        <f>IF($K$2&lt;&gt;"","",VLOOKUP(B10,[1]原簿!$A$3:$F$18,2,FALSE))</f>
        <v>茨城県</v>
      </c>
      <c r="G10" s="16"/>
      <c r="H10" s="14"/>
      <c r="J10" s="17"/>
      <c r="M10" s="10"/>
    </row>
    <row r="11" spans="1:13" ht="10.5" customHeight="1" x14ac:dyDescent="0.15">
      <c r="A11" s="33"/>
      <c r="B11" s="33"/>
      <c r="C11" s="33"/>
      <c r="D11" s="36"/>
      <c r="E11" s="37"/>
      <c r="F11" s="36"/>
      <c r="G11" s="18"/>
      <c r="H11" s="19"/>
      <c r="J11" s="17"/>
      <c r="M11" s="10"/>
    </row>
    <row r="12" spans="1:13" ht="10.5" customHeight="1" x14ac:dyDescent="0.15">
      <c r="A12" s="33" t="s">
        <v>7</v>
      </c>
      <c r="B12" s="33" t="s">
        <v>72</v>
      </c>
      <c r="C12" s="33">
        <v>2</v>
      </c>
      <c r="D12" s="36" t="str">
        <f>IF($K$2&lt;&gt;"","",VLOOKUP(B12,[1]原簿!$A$3:$F$18,C12+2,FALSE))</f>
        <v>鈴木　優香</v>
      </c>
      <c r="E12" s="37" t="str">
        <f>IF($K$2&lt;&gt;"","",VLOOKUP(B12,[1]原簿!$A$3:$J$18,C12+6,FALSE))</f>
        <v>宇都宮文星女子</v>
      </c>
      <c r="F12" s="36" t="str">
        <f>IF($K$2&lt;&gt;"","",VLOOKUP(B12,[1]原簿!$A$3:$F$18,2,FALSE))</f>
        <v>栃木県</v>
      </c>
      <c r="G12" s="16"/>
      <c r="H12" s="9"/>
      <c r="J12" s="17"/>
      <c r="K12" s="12"/>
      <c r="M12" s="10"/>
    </row>
    <row r="13" spans="1:13" ht="10.5" customHeight="1" x14ac:dyDescent="0.15">
      <c r="A13" s="33"/>
      <c r="B13" s="33"/>
      <c r="C13" s="33"/>
      <c r="D13" s="36"/>
      <c r="E13" s="37"/>
      <c r="F13" s="36"/>
      <c r="G13" s="18"/>
      <c r="H13" s="12"/>
      <c r="J13" s="17"/>
      <c r="K13" s="17"/>
      <c r="M13" s="10"/>
    </row>
    <row r="14" spans="1:13" ht="10.5" customHeight="1" x14ac:dyDescent="0.15">
      <c r="A14" s="33" t="s">
        <v>8</v>
      </c>
      <c r="B14" s="33" t="s">
        <v>66</v>
      </c>
      <c r="C14" s="33">
        <v>3</v>
      </c>
      <c r="D14" s="36" t="str">
        <f>IF($K$2&lt;&gt;"","",VLOOKUP(B14,[1]原簿!$A$3:$F$18,C14+2,FALSE))</f>
        <v>榊原ひばり</v>
      </c>
      <c r="E14" s="37" t="str">
        <f>IF($K$2&lt;&gt;"","",VLOOKUP(B14,[1]原簿!$A$3:$J$18,C14+6,FALSE))</f>
        <v>日大鶴ヶ丘</v>
      </c>
      <c r="F14" s="36" t="str">
        <f>IF($K$2&lt;&gt;"","",VLOOKUP(B14,[1]原簿!$A$3:$F$18,2,FALSE))</f>
        <v>東京都</v>
      </c>
      <c r="G14" s="16"/>
      <c r="H14" s="14"/>
      <c r="I14" s="12"/>
      <c r="J14" s="17"/>
      <c r="K14" s="17"/>
      <c r="M14" s="10"/>
    </row>
    <row r="15" spans="1:13" ht="10.5" customHeight="1" x14ac:dyDescent="0.15">
      <c r="A15" s="33"/>
      <c r="B15" s="33"/>
      <c r="C15" s="33"/>
      <c r="D15" s="36"/>
      <c r="E15" s="37"/>
      <c r="F15" s="36"/>
      <c r="G15" s="18"/>
      <c r="H15" s="19"/>
      <c r="I15" s="17"/>
      <c r="J15" s="14"/>
      <c r="K15" s="17"/>
      <c r="M15" s="10"/>
    </row>
    <row r="16" spans="1:13" ht="10.5" customHeight="1" x14ac:dyDescent="0.15">
      <c r="A16" s="33" t="s">
        <v>9</v>
      </c>
      <c r="B16" s="33" t="s">
        <v>67</v>
      </c>
      <c r="C16" s="33">
        <v>4</v>
      </c>
      <c r="D16" s="36" t="str">
        <f>IF($K$2&lt;&gt;"","",VLOOKUP(B16,[1]原簿!$A$3:$F$18,C16+2,FALSE))</f>
        <v>大谷津悠里</v>
      </c>
      <c r="E16" s="37" t="str">
        <f>IF($K$2&lt;&gt;"","",VLOOKUP(B16,[1]原簿!$A$3:$J$18,C16+6,FALSE))</f>
        <v>高崎商科大学附属</v>
      </c>
      <c r="F16" s="36" t="str">
        <f>IF($K$2&lt;&gt;"","",VLOOKUP(B16,[1]原簿!$A$3:$F$18,2,FALSE))</f>
        <v>群馬県</v>
      </c>
      <c r="G16" s="16"/>
      <c r="H16" s="9"/>
      <c r="I16" s="17"/>
      <c r="K16" s="17"/>
      <c r="M16" s="10"/>
    </row>
    <row r="17" spans="1:13" ht="10.5" customHeight="1" x14ac:dyDescent="0.15">
      <c r="A17" s="33"/>
      <c r="B17" s="33"/>
      <c r="C17" s="33"/>
      <c r="D17" s="36"/>
      <c r="E17" s="37"/>
      <c r="F17" s="36"/>
      <c r="G17" s="18"/>
      <c r="H17" s="12"/>
      <c r="I17" s="14"/>
      <c r="K17" s="17"/>
      <c r="M17" s="10"/>
    </row>
    <row r="18" spans="1:13" ht="10.5" customHeight="1" x14ac:dyDescent="0.15">
      <c r="A18" s="33" t="s">
        <v>10</v>
      </c>
      <c r="B18" s="33" t="s">
        <v>64</v>
      </c>
      <c r="C18" s="33">
        <v>1</v>
      </c>
      <c r="D18" s="36" t="str">
        <f>IF($K$2&lt;&gt;"","",VLOOKUP(B18,[1]原簿!$A$3:$F$18,C18+2,FALSE))</f>
        <v>古川　かれん</v>
      </c>
      <c r="E18" s="37" t="str">
        <f>IF($K$2&lt;&gt;"","",VLOOKUP(B18,[1]原簿!$A$3:$J$18,C18+6,FALSE))</f>
        <v>日本航空</v>
      </c>
      <c r="F18" s="36" t="str">
        <f>IF($K$2&lt;&gt;"","",VLOOKUP(B18,[1]原簿!$A$3:$F$18,2,FALSE))</f>
        <v>山梨県</v>
      </c>
      <c r="G18" s="16"/>
      <c r="H18" s="14"/>
      <c r="K18" s="17"/>
      <c r="L18" s="20"/>
      <c r="M18" s="10"/>
    </row>
    <row r="19" spans="1:13" ht="10.5" customHeight="1" x14ac:dyDescent="0.15">
      <c r="A19" s="33"/>
      <c r="B19" s="33"/>
      <c r="C19" s="33"/>
      <c r="D19" s="36"/>
      <c r="E19" s="37"/>
      <c r="F19" s="36"/>
      <c r="G19" s="18"/>
      <c r="H19" s="19"/>
      <c r="K19" s="17"/>
      <c r="L19" s="12"/>
      <c r="M19" s="10"/>
    </row>
    <row r="20" spans="1:13" ht="10.5" customHeight="1" x14ac:dyDescent="0.15">
      <c r="A20" s="33" t="s">
        <v>11</v>
      </c>
      <c r="B20" s="33" t="s">
        <v>66</v>
      </c>
      <c r="C20" s="33">
        <v>1</v>
      </c>
      <c r="D20" s="36" t="str">
        <f>IF($K$2&lt;&gt;"","",VLOOKUP(B20,[1]原簿!$A$3:$F$18,C20+2,FALSE))</f>
        <v>大矢真未</v>
      </c>
      <c r="E20" s="37" t="str">
        <f>IF($K$2&lt;&gt;"","",VLOOKUP(B20,[1]原簿!$A$3:$J$18,C20+6,FALSE))</f>
        <v>日大鶴ヶ丘</v>
      </c>
      <c r="F20" s="36" t="str">
        <f>IF($K$2&lt;&gt;"","",VLOOKUP(B20,[1]原簿!$A$3:$F$18,2,FALSE))</f>
        <v>東京都</v>
      </c>
      <c r="G20" s="16"/>
      <c r="H20" s="9"/>
      <c r="K20" s="17"/>
      <c r="L20" s="17"/>
      <c r="M20" s="10"/>
    </row>
    <row r="21" spans="1:13" ht="10.5" customHeight="1" x14ac:dyDescent="0.15">
      <c r="A21" s="33"/>
      <c r="B21" s="33"/>
      <c r="C21" s="33"/>
      <c r="D21" s="36"/>
      <c r="E21" s="37"/>
      <c r="F21" s="36"/>
      <c r="G21" s="18"/>
      <c r="H21" s="12"/>
      <c r="K21" s="17"/>
      <c r="L21" s="17"/>
      <c r="M21" s="10"/>
    </row>
    <row r="22" spans="1:13" ht="10.5" customHeight="1" x14ac:dyDescent="0.15">
      <c r="A22" s="33" t="s">
        <v>12</v>
      </c>
      <c r="B22" s="33" t="s">
        <v>62</v>
      </c>
      <c r="C22" s="33">
        <v>4</v>
      </c>
      <c r="D22" s="36" t="str">
        <f>IF($K$2&lt;&gt;"","",VLOOKUP(B22,[1]原簿!$A$3:$F$18,C22+2,FALSE))</f>
        <v>廣田　栞名</v>
      </c>
      <c r="E22" s="37" t="str">
        <f>IF($K$2&lt;&gt;"","",VLOOKUP(B22,[1]原簿!$A$3:$J$18,C22+6,FALSE))</f>
        <v>横浜創学館</v>
      </c>
      <c r="F22" s="36" t="str">
        <f>IF($K$2&lt;&gt;"","",VLOOKUP(B22,[1]原簿!$A$3:$F$18,2,FALSE))</f>
        <v>神奈川県</v>
      </c>
      <c r="G22" s="16"/>
      <c r="H22" s="14"/>
      <c r="I22" s="12"/>
      <c r="K22" s="17"/>
      <c r="L22" s="17"/>
      <c r="M22" s="10"/>
    </row>
    <row r="23" spans="1:13" ht="10.5" customHeight="1" x14ac:dyDescent="0.15">
      <c r="A23" s="33"/>
      <c r="B23" s="33"/>
      <c r="C23" s="33"/>
      <c r="D23" s="36"/>
      <c r="E23" s="37"/>
      <c r="F23" s="36"/>
      <c r="G23" s="18"/>
      <c r="H23" s="19"/>
      <c r="I23" s="17"/>
      <c r="K23" s="17"/>
      <c r="L23" s="17"/>
      <c r="M23" s="10"/>
    </row>
    <row r="24" spans="1:13" ht="10.5" customHeight="1" x14ac:dyDescent="0.15">
      <c r="A24" s="33" t="s">
        <v>13</v>
      </c>
      <c r="B24" s="33" t="s">
        <v>72</v>
      </c>
      <c r="C24" s="33">
        <v>3</v>
      </c>
      <c r="D24" s="36" t="str">
        <f>IF($K$2&lt;&gt;"","",VLOOKUP(B24,[1]原簿!$A$3:$F$18,C24+2,FALSE))</f>
        <v>秋澤　裕里奈</v>
      </c>
      <c r="E24" s="37" t="str">
        <f>IF($K$2&lt;&gt;"","",VLOOKUP(B24,[1]原簿!$A$3:$J$18,C24+6,FALSE))</f>
        <v>宇都宮文星女子</v>
      </c>
      <c r="F24" s="36" t="str">
        <f>IF($K$2&lt;&gt;"","",VLOOKUP(B24,[1]原簿!$A$3:$F$18,2,FALSE))</f>
        <v>栃木県</v>
      </c>
      <c r="G24" s="16"/>
      <c r="H24" s="9"/>
      <c r="I24" s="17"/>
      <c r="J24" s="12"/>
      <c r="K24" s="17"/>
      <c r="L24" s="17"/>
      <c r="M24" s="10"/>
    </row>
    <row r="25" spans="1:13" ht="10.5" customHeight="1" x14ac:dyDescent="0.15">
      <c r="A25" s="33"/>
      <c r="B25" s="33"/>
      <c r="C25" s="33"/>
      <c r="D25" s="36"/>
      <c r="E25" s="37"/>
      <c r="F25" s="36"/>
      <c r="G25" s="18"/>
      <c r="H25" s="12"/>
      <c r="I25" s="14"/>
      <c r="J25" s="17"/>
      <c r="K25" s="17"/>
      <c r="L25" s="17"/>
      <c r="M25" s="10"/>
    </row>
    <row r="26" spans="1:13" ht="10.5" customHeight="1" x14ac:dyDescent="0.15">
      <c r="A26" s="33" t="s">
        <v>14</v>
      </c>
      <c r="B26" s="33" t="s">
        <v>67</v>
      </c>
      <c r="C26" s="33">
        <v>2</v>
      </c>
      <c r="D26" s="36" t="str">
        <f>IF($K$2&lt;&gt;"","",VLOOKUP(B26,[1]原簿!$A$3:$F$18,C26+2,FALSE))</f>
        <v>宮内　香澄</v>
      </c>
      <c r="E26" s="37" t="str">
        <f>IF($K$2&lt;&gt;"","",VLOOKUP(B26,[1]原簿!$A$3:$J$18,C26+6,FALSE))</f>
        <v>県立前橋工業</v>
      </c>
      <c r="F26" s="36" t="str">
        <f>IF($K$2&lt;&gt;"","",VLOOKUP(B26,[1]原簿!$A$3:$F$18,2,FALSE))</f>
        <v>群馬県</v>
      </c>
      <c r="G26" s="16"/>
      <c r="H26" s="14"/>
      <c r="J26" s="17"/>
      <c r="K26" s="17"/>
      <c r="L26" s="17"/>
      <c r="M26" s="10"/>
    </row>
    <row r="27" spans="1:13" ht="10.5" customHeight="1" x14ac:dyDescent="0.15">
      <c r="A27" s="33"/>
      <c r="B27" s="33"/>
      <c r="C27" s="33"/>
      <c r="D27" s="36"/>
      <c r="E27" s="37"/>
      <c r="F27" s="36"/>
      <c r="G27" s="18"/>
      <c r="H27" s="19"/>
      <c r="J27" s="17"/>
      <c r="K27" s="14"/>
      <c r="L27" s="17"/>
      <c r="M27" s="10"/>
    </row>
    <row r="28" spans="1:13" ht="10.5" customHeight="1" x14ac:dyDescent="0.15">
      <c r="A28" s="33" t="s">
        <v>15</v>
      </c>
      <c r="B28" s="33" t="s">
        <v>60</v>
      </c>
      <c r="C28" s="33">
        <v>2</v>
      </c>
      <c r="D28" s="36" t="str">
        <f>IF($K$2&lt;&gt;"","",VLOOKUP(B28,[1]原簿!$A$3:$F$18,C28+2,FALSE))</f>
        <v>黒川　衣紗菜</v>
      </c>
      <c r="E28" s="37" t="str">
        <f>IF($K$2&lt;&gt;"","",VLOOKUP(B28,[1]原簿!$A$3:$J$18,C28+6,FALSE))</f>
        <v>秀明八千代</v>
      </c>
      <c r="F28" s="36" t="str">
        <f>IF($K$2&lt;&gt;"","",VLOOKUP(B28,[1]原簿!$A$3:$F$18,2,FALSE))</f>
        <v>千葉県</v>
      </c>
      <c r="G28" s="16"/>
      <c r="H28" s="9"/>
      <c r="J28" s="17"/>
      <c r="L28" s="17"/>
      <c r="M28" s="10"/>
    </row>
    <row r="29" spans="1:13" ht="10.5" customHeight="1" x14ac:dyDescent="0.15">
      <c r="A29" s="33"/>
      <c r="B29" s="33"/>
      <c r="C29" s="33"/>
      <c r="D29" s="36"/>
      <c r="E29" s="37"/>
      <c r="F29" s="36"/>
      <c r="G29" s="18"/>
      <c r="H29" s="12"/>
      <c r="J29" s="17"/>
      <c r="L29" s="17"/>
      <c r="M29" s="10"/>
    </row>
    <row r="30" spans="1:13" ht="10.5" customHeight="1" x14ac:dyDescent="0.15">
      <c r="A30" s="33" t="s">
        <v>16</v>
      </c>
      <c r="B30" s="33" t="s">
        <v>64</v>
      </c>
      <c r="C30" s="33">
        <v>3</v>
      </c>
      <c r="D30" s="36" t="str">
        <f>IF($K$2&lt;&gt;"","",VLOOKUP(B30,[1]原簿!$A$3:$F$18,C30+2,FALSE))</f>
        <v>荒井　日花里</v>
      </c>
      <c r="E30" s="37" t="str">
        <f>IF($K$2&lt;&gt;"","",VLOOKUP(B30,[1]原簿!$A$3:$J$18,C30+6,FALSE))</f>
        <v>山梨学院</v>
      </c>
      <c r="F30" s="36" t="str">
        <f>IF($K$2&lt;&gt;"","",VLOOKUP(B30,[1]原簿!$A$3:$F$18,2,FALSE))</f>
        <v>山梨県</v>
      </c>
      <c r="G30" s="16"/>
      <c r="H30" s="14"/>
      <c r="I30" s="12"/>
      <c r="J30" s="17"/>
      <c r="L30" s="17"/>
      <c r="M30" s="10"/>
    </row>
    <row r="31" spans="1:13" ht="10.5" customHeight="1" x14ac:dyDescent="0.15">
      <c r="A31" s="33"/>
      <c r="B31" s="33"/>
      <c r="C31" s="33"/>
      <c r="D31" s="36"/>
      <c r="E31" s="37"/>
      <c r="F31" s="36"/>
      <c r="G31" s="18"/>
      <c r="H31" s="19"/>
      <c r="I31" s="17"/>
      <c r="J31" s="14"/>
      <c r="L31" s="17"/>
      <c r="M31" s="10"/>
    </row>
    <row r="32" spans="1:13" ht="10.5" customHeight="1" x14ac:dyDescent="0.15">
      <c r="A32" s="33" t="s">
        <v>17</v>
      </c>
      <c r="B32" s="33" t="s">
        <v>65</v>
      </c>
      <c r="C32" s="33">
        <v>4</v>
      </c>
      <c r="D32" s="36" t="str">
        <f>IF($K$2&lt;&gt;"","",VLOOKUP(B32,[1]原簿!$A$3:$F$18,C32+2,FALSE))</f>
        <v>丸石　結奈</v>
      </c>
      <c r="E32" s="37" t="str">
        <f>IF($K$2&lt;&gt;"","",VLOOKUP(B32,[1]原簿!$A$3:$J$18,C32+6,FALSE))</f>
        <v>東洋大学附属牛久</v>
      </c>
      <c r="F32" s="36" t="str">
        <f>IF($K$2&lt;&gt;"","",VLOOKUP(B32,[1]原簿!$A$3:$F$18,2,FALSE))</f>
        <v>茨城県</v>
      </c>
      <c r="G32" s="16"/>
      <c r="H32" s="9"/>
      <c r="I32" s="17"/>
      <c r="L32" s="17"/>
      <c r="M32" s="10"/>
    </row>
    <row r="33" spans="1:13" ht="10.5" customHeight="1" x14ac:dyDescent="0.15">
      <c r="A33" s="33"/>
      <c r="B33" s="33"/>
      <c r="C33" s="33"/>
      <c r="D33" s="36"/>
      <c r="E33" s="37"/>
      <c r="F33" s="36"/>
      <c r="G33" s="18"/>
      <c r="H33" s="12"/>
      <c r="I33" s="14"/>
      <c r="L33" s="17"/>
      <c r="M33" s="10"/>
    </row>
    <row r="34" spans="1:13" ht="10.5" customHeight="1" x14ac:dyDescent="0.15">
      <c r="A34" s="33" t="s">
        <v>18</v>
      </c>
      <c r="B34" s="33" t="s">
        <v>63</v>
      </c>
      <c r="C34" s="33">
        <v>1</v>
      </c>
      <c r="D34" s="36" t="str">
        <f>IF($K$2&lt;&gt;"","",VLOOKUP(B34,[1]原簿!$A$3:$F$18,C34+2,FALSE))</f>
        <v>別府　遥香</v>
      </c>
      <c r="E34" s="37" t="str">
        <f>IF($K$2&lt;&gt;"","",VLOOKUP(B34,[1]原簿!$A$3:$J$18,C34+6,FALSE))</f>
        <v>埼玉栄</v>
      </c>
      <c r="F34" s="36" t="str">
        <f>IF($K$2&lt;&gt;"","",VLOOKUP(B34,[1]原簿!$A$3:$F$18,2,FALSE))</f>
        <v>埼玉県</v>
      </c>
      <c r="G34" s="16"/>
      <c r="H34" s="14"/>
      <c r="L34" s="17"/>
      <c r="M34" s="10"/>
    </row>
    <row r="35" spans="1:13" ht="10.5" customHeight="1" x14ac:dyDescent="0.15">
      <c r="A35" s="33"/>
      <c r="B35" s="33"/>
      <c r="C35" s="33"/>
      <c r="D35" s="36"/>
      <c r="E35" s="37"/>
      <c r="F35" s="36"/>
      <c r="L35" s="17"/>
      <c r="M35" s="20"/>
    </row>
    <row r="36" spans="1:13" ht="10.5" customHeight="1" x14ac:dyDescent="0.15">
      <c r="A36" s="33" t="s">
        <v>19</v>
      </c>
      <c r="B36" s="33" t="s">
        <v>65</v>
      </c>
      <c r="C36" s="33">
        <v>1</v>
      </c>
      <c r="D36" s="36" t="str">
        <f>IF($K$2&lt;&gt;"","",VLOOKUP(B36,[1]原簿!$A$3:$F$18,C36+2,FALSE))</f>
        <v>三井　愛理</v>
      </c>
      <c r="E36" s="37" t="str">
        <f>IF($K$2&lt;&gt;"","",VLOOKUP(B36,[1]原簿!$A$3:$J$18,C36+6,FALSE))</f>
        <v>水城</v>
      </c>
      <c r="F36" s="36" t="str">
        <f>IF($K$2&lt;&gt;"","",VLOOKUP(B36,[1]原簿!$A$3:$F$18,2,FALSE))</f>
        <v>茨城県</v>
      </c>
      <c r="G36" s="9"/>
      <c r="H36" s="9"/>
      <c r="I36" s="10"/>
      <c r="L36" s="17"/>
      <c r="M36" s="10"/>
    </row>
    <row r="37" spans="1:13" ht="10.5" customHeight="1" x14ac:dyDescent="0.15">
      <c r="A37" s="33"/>
      <c r="B37" s="33"/>
      <c r="C37" s="33"/>
      <c r="D37" s="36"/>
      <c r="E37" s="37"/>
      <c r="F37" s="36"/>
      <c r="G37" s="18"/>
      <c r="H37" s="12"/>
      <c r="I37" s="9"/>
      <c r="L37" s="17"/>
      <c r="M37" s="10"/>
    </row>
    <row r="38" spans="1:13" ht="10.5" customHeight="1" x14ac:dyDescent="0.15">
      <c r="A38" s="33" t="s">
        <v>20</v>
      </c>
      <c r="B38" s="33" t="s">
        <v>67</v>
      </c>
      <c r="C38" s="33">
        <v>3</v>
      </c>
      <c r="D38" s="36" t="str">
        <f>IF($K$2&lt;&gt;"","",VLOOKUP(B38,[1]原簿!$A$3:$F$18,C38+2,FALSE))</f>
        <v>金井　彩華</v>
      </c>
      <c r="E38" s="37" t="str">
        <f>IF($K$2&lt;&gt;"","",VLOOKUP(B38,[1]原簿!$A$3:$J$18,C38+6,FALSE))</f>
        <v>高崎商科大学附属</v>
      </c>
      <c r="F38" s="36" t="str">
        <f>IF($K$2&lt;&gt;"","",VLOOKUP(B38,[1]原簿!$A$3:$F$18,2,FALSE))</f>
        <v>群馬県</v>
      </c>
      <c r="G38" s="16"/>
      <c r="H38" s="14"/>
      <c r="I38" s="10"/>
      <c r="J38" s="15"/>
      <c r="L38" s="17"/>
      <c r="M38" s="10"/>
    </row>
    <row r="39" spans="1:13" ht="10.5" customHeight="1" x14ac:dyDescent="0.15">
      <c r="A39" s="33"/>
      <c r="B39" s="33"/>
      <c r="C39" s="33"/>
      <c r="D39" s="36"/>
      <c r="E39" s="37"/>
      <c r="F39" s="36"/>
      <c r="G39" s="21"/>
      <c r="H39" s="10"/>
      <c r="I39" s="10"/>
      <c r="J39" s="20"/>
      <c r="L39" s="17"/>
      <c r="M39" s="10"/>
    </row>
    <row r="40" spans="1:13" ht="10.5" customHeight="1" x14ac:dyDescent="0.15">
      <c r="A40" s="33" t="s">
        <v>21</v>
      </c>
      <c r="B40" s="33" t="s">
        <v>64</v>
      </c>
      <c r="C40" s="33">
        <v>4</v>
      </c>
      <c r="D40" s="36" t="str">
        <f>IF($K$2&lt;&gt;"","",VLOOKUP(B40,[1]原簿!$A$3:$F$18,C40+2,FALSE))</f>
        <v>長田　歩</v>
      </c>
      <c r="E40" s="37" t="str">
        <f>IF($K$2&lt;&gt;"","",VLOOKUP(B40,[1]原簿!$A$3:$J$18,C40+6,FALSE))</f>
        <v>山梨学院</v>
      </c>
      <c r="F40" s="36" t="str">
        <f>IF($K$2&lt;&gt;"","",VLOOKUP(B40,[1]原簿!$A$3:$F$18,2,FALSE))</f>
        <v>山梨県</v>
      </c>
      <c r="G40" s="16"/>
      <c r="H40" s="9"/>
      <c r="I40" s="17"/>
      <c r="J40" s="12"/>
      <c r="L40" s="17"/>
      <c r="M40" s="10"/>
    </row>
    <row r="41" spans="1:13" ht="10.5" customHeight="1" x14ac:dyDescent="0.15">
      <c r="A41" s="33"/>
      <c r="B41" s="33"/>
      <c r="C41" s="33"/>
      <c r="D41" s="36"/>
      <c r="E41" s="37"/>
      <c r="F41" s="36"/>
      <c r="G41" s="18"/>
      <c r="H41" s="12"/>
      <c r="I41" s="14"/>
      <c r="J41" s="17"/>
      <c r="L41" s="17"/>
      <c r="M41" s="10"/>
    </row>
    <row r="42" spans="1:13" ht="10.5" customHeight="1" x14ac:dyDescent="0.15">
      <c r="A42" s="33" t="s">
        <v>22</v>
      </c>
      <c r="B42" s="33" t="s">
        <v>62</v>
      </c>
      <c r="C42" s="33">
        <v>2</v>
      </c>
      <c r="D42" s="36" t="str">
        <f>IF($K$2&lt;&gt;"","",VLOOKUP(B42,[1]原簿!$A$3:$F$18,C42+2,FALSE))</f>
        <v>関田　ゆうか</v>
      </c>
      <c r="E42" s="37" t="str">
        <f>IF($K$2&lt;&gt;"","",VLOOKUP(B42,[1]原簿!$A$3:$J$18,C42+6,FALSE))</f>
        <v>横浜創学館</v>
      </c>
      <c r="F42" s="36" t="str">
        <f>IF($K$2&lt;&gt;"","",VLOOKUP(B42,[1]原簿!$A$3:$F$18,2,FALSE))</f>
        <v>神奈川県</v>
      </c>
      <c r="G42" s="16"/>
      <c r="H42" s="14"/>
      <c r="J42" s="17"/>
      <c r="L42" s="17"/>
      <c r="M42" s="10"/>
    </row>
    <row r="43" spans="1:13" ht="10.5" customHeight="1" x14ac:dyDescent="0.15">
      <c r="A43" s="33"/>
      <c r="B43" s="33"/>
      <c r="C43" s="33"/>
      <c r="D43" s="36"/>
      <c r="E43" s="37"/>
      <c r="F43" s="36"/>
      <c r="G43" s="18"/>
      <c r="H43" s="19"/>
      <c r="J43" s="17"/>
      <c r="L43" s="17"/>
      <c r="M43" s="10"/>
    </row>
    <row r="44" spans="1:13" ht="10.5" customHeight="1" x14ac:dyDescent="0.15">
      <c r="A44" s="33" t="s">
        <v>23</v>
      </c>
      <c r="B44" s="33" t="s">
        <v>66</v>
      </c>
      <c r="C44" s="33">
        <v>2</v>
      </c>
      <c r="D44" s="36" t="str">
        <f>IF($K$2&lt;&gt;"","",VLOOKUP(B44,[1]原簿!$A$3:$F$18,C44+2,FALSE))</f>
        <v>髙橋由衣</v>
      </c>
      <c r="E44" s="37" t="str">
        <f>IF($K$2&lt;&gt;"","",VLOOKUP(B44,[1]原簿!$A$3:$J$18,C44+6,FALSE))</f>
        <v>日大鶴ヶ丘</v>
      </c>
      <c r="F44" s="36" t="str">
        <f>IF($K$2&lt;&gt;"","",VLOOKUP(B44,[1]原簿!$A$3:$F$18,2,FALSE))</f>
        <v>東京都</v>
      </c>
      <c r="G44" s="16"/>
      <c r="H44" s="9"/>
      <c r="J44" s="17"/>
      <c r="K44" s="12"/>
      <c r="L44" s="17"/>
      <c r="M44" s="10"/>
    </row>
    <row r="45" spans="1:13" ht="10.5" customHeight="1" x14ac:dyDescent="0.15">
      <c r="A45" s="33"/>
      <c r="B45" s="33"/>
      <c r="C45" s="33"/>
      <c r="D45" s="36"/>
      <c r="E45" s="37"/>
      <c r="F45" s="36"/>
      <c r="G45" s="18"/>
      <c r="H45" s="12"/>
      <c r="J45" s="17"/>
      <c r="K45" s="17"/>
      <c r="L45" s="17"/>
      <c r="M45" s="10"/>
    </row>
    <row r="46" spans="1:13" ht="10.5" customHeight="1" x14ac:dyDescent="0.15">
      <c r="A46" s="33" t="s">
        <v>24</v>
      </c>
      <c r="B46" s="33" t="s">
        <v>63</v>
      </c>
      <c r="C46" s="33">
        <v>3</v>
      </c>
      <c r="D46" s="36" t="str">
        <f>IF($K$2&lt;&gt;"","",VLOOKUP(B46,[1]原簿!$A$3:$F$18,C46+2,FALSE))</f>
        <v>大内　郁美</v>
      </c>
      <c r="E46" s="37" t="str">
        <f>IF($K$2&lt;&gt;"","",VLOOKUP(B46,[1]原簿!$A$3:$J$18,C46+6,FALSE))</f>
        <v>埼玉栄</v>
      </c>
      <c r="F46" s="36" t="str">
        <f>IF($K$2&lt;&gt;"","",VLOOKUP(B46,[1]原簿!$A$3:$F$18,2,FALSE))</f>
        <v>埼玉県</v>
      </c>
      <c r="G46" s="16"/>
      <c r="H46" s="14"/>
      <c r="I46" s="12"/>
      <c r="J46" s="17"/>
      <c r="K46" s="17"/>
      <c r="L46" s="17"/>
      <c r="M46" s="10"/>
    </row>
    <row r="47" spans="1:13" ht="10.5" customHeight="1" x14ac:dyDescent="0.15">
      <c r="A47" s="33"/>
      <c r="B47" s="33"/>
      <c r="C47" s="33"/>
      <c r="D47" s="36"/>
      <c r="E47" s="37"/>
      <c r="F47" s="36"/>
      <c r="G47" s="18"/>
      <c r="H47" s="19"/>
      <c r="I47" s="17"/>
      <c r="J47" s="14"/>
      <c r="K47" s="17"/>
      <c r="L47" s="17"/>
      <c r="M47" s="10"/>
    </row>
    <row r="48" spans="1:13" ht="10.5" customHeight="1" x14ac:dyDescent="0.15">
      <c r="A48" s="33" t="s">
        <v>25</v>
      </c>
      <c r="B48" s="33" t="s">
        <v>72</v>
      </c>
      <c r="C48" s="33">
        <v>4</v>
      </c>
      <c r="D48" s="36" t="str">
        <f>IF($K$2&lt;&gt;"","",VLOOKUP(B48,[1]原簿!$A$3:$F$18,C48+2,FALSE))</f>
        <v>上山　瞳</v>
      </c>
      <c r="E48" s="37" t="str">
        <f>IF($K$2&lt;&gt;"","",VLOOKUP(B48,[1]原簿!$A$3:$J$18,C48+6,FALSE))</f>
        <v>宇都宮文星女子</v>
      </c>
      <c r="F48" s="36" t="str">
        <f>IF($K$2&lt;&gt;"","",VLOOKUP(B48,[1]原簿!$A$3:$F$18,2,FALSE))</f>
        <v>栃木県</v>
      </c>
      <c r="G48" s="16"/>
      <c r="H48" s="9"/>
      <c r="I48" s="17"/>
      <c r="K48" s="17"/>
      <c r="L48" s="17"/>
      <c r="M48" s="10"/>
    </row>
    <row r="49" spans="1:13" ht="10.5" customHeight="1" x14ac:dyDescent="0.15">
      <c r="A49" s="33"/>
      <c r="B49" s="33"/>
      <c r="C49" s="33"/>
      <c r="D49" s="36"/>
      <c r="E49" s="37"/>
      <c r="F49" s="36"/>
      <c r="G49" s="18"/>
      <c r="H49" s="12"/>
      <c r="I49" s="14"/>
      <c r="K49" s="17"/>
      <c r="L49" s="17"/>
      <c r="M49" s="10"/>
    </row>
    <row r="50" spans="1:13" ht="10.5" customHeight="1" x14ac:dyDescent="0.15">
      <c r="A50" s="33" t="s">
        <v>26</v>
      </c>
      <c r="B50" s="33" t="s">
        <v>60</v>
      </c>
      <c r="C50" s="33">
        <v>1</v>
      </c>
      <c r="D50" s="36" t="str">
        <f>IF($K$2&lt;&gt;"","",VLOOKUP(B50,[1]原簿!$A$3:$F$18,C50+2,FALSE))</f>
        <v>浮島　　蘭</v>
      </c>
      <c r="E50" s="37" t="str">
        <f>IF($K$2&lt;&gt;"","",VLOOKUP(B50,[1]原簿!$A$3:$J$18,C50+6,FALSE))</f>
        <v>拓殖大学紅陵</v>
      </c>
      <c r="F50" s="36" t="str">
        <f>IF($K$2&lt;&gt;"","",VLOOKUP(B50,[1]原簿!$A$3:$F$18,2,FALSE))</f>
        <v>千葉県</v>
      </c>
      <c r="G50" s="16"/>
      <c r="H50" s="14"/>
      <c r="K50" s="17"/>
      <c r="L50" s="22"/>
      <c r="M50" s="10"/>
    </row>
    <row r="51" spans="1:13" ht="10.5" customHeight="1" x14ac:dyDescent="0.15">
      <c r="A51" s="33"/>
      <c r="B51" s="33"/>
      <c r="C51" s="33"/>
      <c r="D51" s="36"/>
      <c r="E51" s="37"/>
      <c r="F51" s="36"/>
      <c r="G51" s="18"/>
      <c r="H51" s="19"/>
      <c r="K51" s="17"/>
      <c r="M51" s="10"/>
    </row>
    <row r="52" spans="1:13" ht="10.5" customHeight="1" x14ac:dyDescent="0.15">
      <c r="A52" s="33" t="s">
        <v>27</v>
      </c>
      <c r="B52" s="33" t="s">
        <v>72</v>
      </c>
      <c r="C52" s="33">
        <v>1</v>
      </c>
      <c r="D52" s="36" t="str">
        <f>IF($K$2&lt;&gt;"","",VLOOKUP(B52,[1]原簿!$A$3:$F$18,C52+2,FALSE))</f>
        <v>柳澤　花月</v>
      </c>
      <c r="E52" s="37" t="str">
        <f>IF($K$2&lt;&gt;"","",VLOOKUP(B52,[1]原簿!$A$3:$J$18,C52+6,FALSE))</f>
        <v>宇都宮文星女子</v>
      </c>
      <c r="F52" s="36" t="str">
        <f>IF($K$2&lt;&gt;"","",VLOOKUP(B52,[1]原簿!$A$3:$F$18,2,FALSE))</f>
        <v>栃木県</v>
      </c>
      <c r="G52" s="16"/>
      <c r="H52" s="9"/>
      <c r="K52" s="17"/>
      <c r="M52" s="10"/>
    </row>
    <row r="53" spans="1:13" ht="10.5" customHeight="1" x14ac:dyDescent="0.15">
      <c r="A53" s="33"/>
      <c r="B53" s="33"/>
      <c r="C53" s="33"/>
      <c r="D53" s="36"/>
      <c r="E53" s="37"/>
      <c r="F53" s="36"/>
      <c r="G53" s="18"/>
      <c r="H53" s="12"/>
      <c r="K53" s="17"/>
      <c r="M53" s="10"/>
    </row>
    <row r="54" spans="1:13" ht="10.5" customHeight="1" x14ac:dyDescent="0.15">
      <c r="A54" s="33" t="s">
        <v>28</v>
      </c>
      <c r="B54" s="33" t="s">
        <v>62</v>
      </c>
      <c r="C54" s="33">
        <v>3</v>
      </c>
      <c r="D54" s="36" t="str">
        <f>IF($K$2&lt;&gt;"","",VLOOKUP(B54,[1]原簿!$A$3:$F$18,C54+2,FALSE))</f>
        <v>徳田　侑香</v>
      </c>
      <c r="E54" s="37" t="str">
        <f>IF($K$2&lt;&gt;"","",VLOOKUP(B54,[1]原簿!$A$3:$J$18,C54+6,FALSE))</f>
        <v>光明学園相模原</v>
      </c>
      <c r="F54" s="36" t="str">
        <f>IF($K$2&lt;&gt;"","",VLOOKUP(B54,[1]原簿!$A$3:$F$18,2,FALSE))</f>
        <v>神奈川県</v>
      </c>
      <c r="G54" s="16"/>
      <c r="H54" s="14"/>
      <c r="I54" s="12"/>
      <c r="K54" s="17"/>
      <c r="M54" s="10"/>
    </row>
    <row r="55" spans="1:13" ht="10.5" customHeight="1" x14ac:dyDescent="0.15">
      <c r="A55" s="33"/>
      <c r="B55" s="33"/>
      <c r="C55" s="33"/>
      <c r="D55" s="36"/>
      <c r="E55" s="37"/>
      <c r="F55" s="36"/>
      <c r="G55" s="18"/>
      <c r="H55" s="19"/>
      <c r="I55" s="17"/>
      <c r="K55" s="17"/>
      <c r="M55" s="10"/>
    </row>
    <row r="56" spans="1:13" ht="10.5" customHeight="1" x14ac:dyDescent="0.15">
      <c r="A56" s="33" t="s">
        <v>29</v>
      </c>
      <c r="B56" s="33" t="s">
        <v>60</v>
      </c>
      <c r="C56" s="33">
        <v>4</v>
      </c>
      <c r="D56" s="36" t="str">
        <f>IF($K$2&lt;&gt;"","",VLOOKUP(B56,[1]原簿!$A$3:$F$18,C56+2,FALSE))</f>
        <v>片桐　菜緒</v>
      </c>
      <c r="E56" s="37" t="str">
        <f>IF($K$2&lt;&gt;"","",VLOOKUP(B56,[1]原簿!$A$3:$J$18,C56+6,FALSE))</f>
        <v>秀明八千代</v>
      </c>
      <c r="F56" s="36" t="str">
        <f>IF($K$2&lt;&gt;"","",VLOOKUP(B56,[1]原簿!$A$3:$F$18,2,FALSE))</f>
        <v>千葉県</v>
      </c>
      <c r="G56" s="16"/>
      <c r="H56" s="9"/>
      <c r="I56" s="17"/>
      <c r="J56" s="12"/>
      <c r="K56" s="17"/>
      <c r="M56" s="10"/>
    </row>
    <row r="57" spans="1:13" ht="10.5" customHeight="1" x14ac:dyDescent="0.15">
      <c r="A57" s="33"/>
      <c r="B57" s="33"/>
      <c r="C57" s="33"/>
      <c r="D57" s="36"/>
      <c r="E57" s="37"/>
      <c r="F57" s="36"/>
      <c r="G57" s="18"/>
      <c r="H57" s="12"/>
      <c r="I57" s="14"/>
      <c r="J57" s="17"/>
      <c r="K57" s="17"/>
      <c r="M57" s="10"/>
    </row>
    <row r="58" spans="1:13" ht="10.5" customHeight="1" x14ac:dyDescent="0.15">
      <c r="A58" s="33" t="s">
        <v>30</v>
      </c>
      <c r="B58" s="33" t="s">
        <v>63</v>
      </c>
      <c r="C58" s="33">
        <v>2</v>
      </c>
      <c r="D58" s="36" t="str">
        <f>IF($K$2&lt;&gt;"","",VLOOKUP(B58,[1]原簿!$A$3:$F$18,C58+2,FALSE))</f>
        <v>芝﨑　沙果</v>
      </c>
      <c r="E58" s="37" t="str">
        <f>IF($K$2&lt;&gt;"","",VLOOKUP(B58,[1]原簿!$A$3:$J$18,C58+6,FALSE))</f>
        <v>埼玉栄</v>
      </c>
      <c r="F58" s="36" t="str">
        <f>IF($K$2&lt;&gt;"","",VLOOKUP(B58,[1]原簿!$A$3:$F$18,2,FALSE))</f>
        <v>埼玉県</v>
      </c>
      <c r="G58" s="16"/>
      <c r="H58" s="14"/>
      <c r="J58" s="17"/>
      <c r="K58" s="17"/>
      <c r="M58" s="10"/>
    </row>
    <row r="59" spans="1:13" ht="10.5" customHeight="1" x14ac:dyDescent="0.15">
      <c r="A59" s="33"/>
      <c r="B59" s="33"/>
      <c r="C59" s="33"/>
      <c r="D59" s="36"/>
      <c r="E59" s="37"/>
      <c r="F59" s="36"/>
      <c r="G59" s="18"/>
      <c r="H59" s="19"/>
      <c r="J59" s="17"/>
      <c r="K59" s="14"/>
      <c r="M59" s="10"/>
    </row>
    <row r="60" spans="1:13" ht="10.5" customHeight="1" x14ac:dyDescent="0.15">
      <c r="A60" s="33" t="s">
        <v>31</v>
      </c>
      <c r="B60" s="33" t="s">
        <v>64</v>
      </c>
      <c r="C60" s="33">
        <v>2</v>
      </c>
      <c r="D60" s="36" t="str">
        <f>IF($K$2&lt;&gt;"","",VLOOKUP(B60,[1]原簿!$A$3:$F$18,C60+2,FALSE))</f>
        <v>檜山　唯</v>
      </c>
      <c r="E60" s="37" t="str">
        <f>IF($K$2&lt;&gt;"","",VLOOKUP(B60,[1]原簿!$A$3:$J$18,C60+6,FALSE))</f>
        <v>山梨学院</v>
      </c>
      <c r="F60" s="36" t="str">
        <f>IF($K$2&lt;&gt;"","",VLOOKUP(B60,[1]原簿!$A$3:$F$18,2,FALSE))</f>
        <v>山梨県</v>
      </c>
      <c r="G60" s="16"/>
      <c r="H60" s="9"/>
      <c r="J60" s="17"/>
      <c r="M60" s="10"/>
    </row>
    <row r="61" spans="1:13" ht="10.5" customHeight="1" x14ac:dyDescent="0.15">
      <c r="A61" s="33"/>
      <c r="B61" s="33"/>
      <c r="C61" s="33"/>
      <c r="D61" s="36"/>
      <c r="E61" s="37"/>
      <c r="F61" s="36"/>
      <c r="G61" s="18"/>
      <c r="H61" s="12"/>
      <c r="J61" s="17"/>
      <c r="M61" s="10"/>
    </row>
    <row r="62" spans="1:13" ht="10.5" customHeight="1" x14ac:dyDescent="0.15">
      <c r="A62" s="33" t="s">
        <v>32</v>
      </c>
      <c r="B62" s="33" t="s">
        <v>65</v>
      </c>
      <c r="C62" s="33">
        <v>3</v>
      </c>
      <c r="D62" s="36" t="str">
        <f>IF($K$2&lt;&gt;"","",VLOOKUP(B62,[1]原簿!$A$3:$F$18,C62+2,FALSE))</f>
        <v>吉澤　なぎさ</v>
      </c>
      <c r="E62" s="37" t="str">
        <f>IF($K$2&lt;&gt;"","",VLOOKUP(B62,[1]原簿!$A$3:$J$18,C62+6,FALSE))</f>
        <v>東洋大学附属牛久</v>
      </c>
      <c r="F62" s="36" t="str">
        <f>IF($K$2&lt;&gt;"","",VLOOKUP(B62,[1]原簿!$A$3:$F$18,2,FALSE))</f>
        <v>茨城県</v>
      </c>
      <c r="G62" s="16"/>
      <c r="H62" s="14"/>
      <c r="I62" s="12"/>
      <c r="J62" s="17"/>
      <c r="M62" s="10"/>
    </row>
    <row r="63" spans="1:13" ht="10.5" customHeight="1" x14ac:dyDescent="0.15">
      <c r="A63" s="33"/>
      <c r="B63" s="33"/>
      <c r="C63" s="33"/>
      <c r="D63" s="36"/>
      <c r="E63" s="37"/>
      <c r="F63" s="36"/>
      <c r="G63" s="18"/>
      <c r="H63" s="19"/>
      <c r="I63" s="17"/>
      <c r="J63" s="14"/>
      <c r="M63" s="10"/>
    </row>
    <row r="64" spans="1:13" ht="10.5" customHeight="1" x14ac:dyDescent="0.15">
      <c r="A64" s="33" t="s">
        <v>33</v>
      </c>
      <c r="B64" s="33" t="s">
        <v>66</v>
      </c>
      <c r="C64" s="33">
        <v>4</v>
      </c>
      <c r="D64" s="36" t="str">
        <f>IF($K$2&lt;&gt;"","",VLOOKUP(B64,[1]原簿!$A$3:$F$18,C64+2,FALSE))</f>
        <v>佐藤柚奈</v>
      </c>
      <c r="E64" s="37" t="str">
        <f>IF($K$2&lt;&gt;"","",VLOOKUP(B64,[1]原簿!$A$3:$J$18,C64+6,FALSE))</f>
        <v>八雲学園</v>
      </c>
      <c r="F64" s="36" t="str">
        <f>IF($K$2&lt;&gt;"","",VLOOKUP(B64,[1]原簿!$A$3:$F$18,2,FALSE))</f>
        <v>東京都</v>
      </c>
      <c r="G64" s="21"/>
      <c r="H64" s="10"/>
      <c r="I64" s="17"/>
      <c r="J64" s="10"/>
      <c r="M64" s="10"/>
    </row>
    <row r="65" spans="1:13" ht="10.5" customHeight="1" x14ac:dyDescent="0.15">
      <c r="A65" s="33"/>
      <c r="B65" s="33"/>
      <c r="C65" s="33"/>
      <c r="D65" s="36"/>
      <c r="E65" s="37"/>
      <c r="F65" s="36"/>
      <c r="G65" s="23"/>
      <c r="H65" s="12"/>
      <c r="I65" s="14"/>
      <c r="J65" s="10"/>
      <c r="M65" s="10"/>
    </row>
    <row r="66" spans="1:13" ht="10.5" customHeight="1" x14ac:dyDescent="0.15">
      <c r="A66" s="33" t="s">
        <v>34</v>
      </c>
      <c r="B66" s="33" t="s">
        <v>67</v>
      </c>
      <c r="C66" s="33">
        <v>1</v>
      </c>
      <c r="D66" s="36" t="str">
        <f>IF($K$2&lt;&gt;"","",VLOOKUP(B66,[1]原簿!$A$3:$F$18,C66+2,FALSE))</f>
        <v>清水　那月</v>
      </c>
      <c r="E66" s="37" t="str">
        <f>IF($K$2&lt;&gt;"","",VLOOKUP(B66,[1]原簿!$A$3:$J$18,C66+6,FALSE))</f>
        <v>高崎商科大学附属</v>
      </c>
      <c r="F66" s="36" t="str">
        <f>IF($K$2&lt;&gt;"","",VLOOKUP(B66,[1]原簿!$A$3:$F$18,2,FALSE))</f>
        <v>群馬県</v>
      </c>
      <c r="G66" s="13"/>
      <c r="H66" s="14"/>
      <c r="M66" s="10"/>
    </row>
    <row r="67" spans="1:13" ht="10.5" customHeight="1" x14ac:dyDescent="0.15">
      <c r="A67" s="33"/>
      <c r="B67" s="33"/>
      <c r="C67" s="33"/>
      <c r="D67" s="36"/>
      <c r="E67" s="37"/>
      <c r="F67" s="36"/>
      <c r="M67" s="10"/>
    </row>
  </sheetData>
  <mergeCells count="194">
    <mergeCell ref="C24:C25"/>
    <mergeCell ref="B26:B27"/>
    <mergeCell ref="C28:C29"/>
    <mergeCell ref="C26:C27"/>
    <mergeCell ref="D28:D29"/>
    <mergeCell ref="F18:F19"/>
    <mergeCell ref="F20:F21"/>
    <mergeCell ref="E18:E19"/>
    <mergeCell ref="F32:F33"/>
    <mergeCell ref="F24:F25"/>
    <mergeCell ref="F26:F27"/>
    <mergeCell ref="F28:F29"/>
    <mergeCell ref="F30:F31"/>
    <mergeCell ref="E32:E33"/>
    <mergeCell ref="B28:B29"/>
    <mergeCell ref="B24:B25"/>
    <mergeCell ref="E28:E29"/>
    <mergeCell ref="D26:D27"/>
    <mergeCell ref="E26:E27"/>
    <mergeCell ref="C32:C33"/>
    <mergeCell ref="A1:M1"/>
    <mergeCell ref="F6:F7"/>
    <mergeCell ref="B12:B13"/>
    <mergeCell ref="B14:B15"/>
    <mergeCell ref="A10:A11"/>
    <mergeCell ref="A12:A13"/>
    <mergeCell ref="A14:A15"/>
    <mergeCell ref="D12:D13"/>
    <mergeCell ref="F4:F5"/>
    <mergeCell ref="F8:F9"/>
    <mergeCell ref="D6:D7"/>
    <mergeCell ref="F34:F35"/>
    <mergeCell ref="D34:D35"/>
    <mergeCell ref="E4:E5"/>
    <mergeCell ref="E6:E7"/>
    <mergeCell ref="E8:E9"/>
    <mergeCell ref="D4:D5"/>
    <mergeCell ref="E40:E41"/>
    <mergeCell ref="F36:F37"/>
    <mergeCell ref="E36:E37"/>
    <mergeCell ref="F38:F39"/>
    <mergeCell ref="F40:F41"/>
    <mergeCell ref="D8:D9"/>
    <mergeCell ref="D18:D19"/>
    <mergeCell ref="E14:E15"/>
    <mergeCell ref="E20:E21"/>
    <mergeCell ref="F16:F17"/>
    <mergeCell ref="F10:F11"/>
    <mergeCell ref="F12:F13"/>
    <mergeCell ref="F14:F15"/>
    <mergeCell ref="E10:E11"/>
    <mergeCell ref="E12:E13"/>
    <mergeCell ref="F22:F23"/>
    <mergeCell ref="E16:E17"/>
    <mergeCell ref="D24:D25"/>
    <mergeCell ref="E44:E45"/>
    <mergeCell ref="D38:D39"/>
    <mergeCell ref="C38:C39"/>
    <mergeCell ref="E38:E39"/>
    <mergeCell ref="D40:D41"/>
    <mergeCell ref="C40:C41"/>
    <mergeCell ref="D10:D11"/>
    <mergeCell ref="D20:D21"/>
    <mergeCell ref="D14:D15"/>
    <mergeCell ref="E34:E35"/>
    <mergeCell ref="C34:C35"/>
    <mergeCell ref="C16:C17"/>
    <mergeCell ref="C20:C21"/>
    <mergeCell ref="C14:C15"/>
    <mergeCell ref="C18:C19"/>
    <mergeCell ref="D22:D23"/>
    <mergeCell ref="E22:E23"/>
    <mergeCell ref="D16:D17"/>
    <mergeCell ref="E24:E25"/>
    <mergeCell ref="D30:D31"/>
    <mergeCell ref="D32:D33"/>
    <mergeCell ref="E30:E31"/>
    <mergeCell ref="C30:C31"/>
    <mergeCell ref="C36:C37"/>
    <mergeCell ref="F66:F67"/>
    <mergeCell ref="C66:C67"/>
    <mergeCell ref="E66:E67"/>
    <mergeCell ref="A48:A49"/>
    <mergeCell ref="F60:F61"/>
    <mergeCell ref="D60:D61"/>
    <mergeCell ref="C60:C61"/>
    <mergeCell ref="E60:E61"/>
    <mergeCell ref="F54:F55"/>
    <mergeCell ref="E56:E57"/>
    <mergeCell ref="F58:F59"/>
    <mergeCell ref="B50:B51"/>
    <mergeCell ref="D50:D51"/>
    <mergeCell ref="F50:F51"/>
    <mergeCell ref="C50:C51"/>
    <mergeCell ref="E50:E51"/>
    <mergeCell ref="B52:B53"/>
    <mergeCell ref="B48:B49"/>
    <mergeCell ref="D48:D49"/>
    <mergeCell ref="F48:F49"/>
    <mergeCell ref="C48:C49"/>
    <mergeCell ref="E48:E49"/>
    <mergeCell ref="C52:C53"/>
    <mergeCell ref="E52:E53"/>
    <mergeCell ref="E54:E55"/>
    <mergeCell ref="D56:D57"/>
    <mergeCell ref="F56:F57"/>
    <mergeCell ref="A28:A29"/>
    <mergeCell ref="A34:A35"/>
    <mergeCell ref="A32:A33"/>
    <mergeCell ref="A36:A37"/>
    <mergeCell ref="A30:A31"/>
    <mergeCell ref="B30:B31"/>
    <mergeCell ref="B46:B47"/>
    <mergeCell ref="D46:D47"/>
    <mergeCell ref="D52:D53"/>
    <mergeCell ref="F52:F53"/>
    <mergeCell ref="D42:D43"/>
    <mergeCell ref="F42:F43"/>
    <mergeCell ref="C42:C43"/>
    <mergeCell ref="E42:E43"/>
    <mergeCell ref="F46:F47"/>
    <mergeCell ref="C46:C47"/>
    <mergeCell ref="E46:E47"/>
    <mergeCell ref="D44:D45"/>
    <mergeCell ref="F44:F45"/>
    <mergeCell ref="C44:C45"/>
    <mergeCell ref="D36:D37"/>
    <mergeCell ref="D54:D55"/>
    <mergeCell ref="C58:C59"/>
    <mergeCell ref="C62:C63"/>
    <mergeCell ref="D62:D63"/>
    <mergeCell ref="C56:C57"/>
    <mergeCell ref="B66:B67"/>
    <mergeCell ref="A50:A51"/>
    <mergeCell ref="A52:A53"/>
    <mergeCell ref="A62:A63"/>
    <mergeCell ref="A54:A55"/>
    <mergeCell ref="B58:B59"/>
    <mergeCell ref="A66:A67"/>
    <mergeCell ref="A58:A59"/>
    <mergeCell ref="B64:B65"/>
    <mergeCell ref="B60:B61"/>
    <mergeCell ref="B54:B55"/>
    <mergeCell ref="C54:C55"/>
    <mergeCell ref="D66:D67"/>
    <mergeCell ref="F64:F65"/>
    <mergeCell ref="C64:C65"/>
    <mergeCell ref="E64:E65"/>
    <mergeCell ref="A56:A57"/>
    <mergeCell ref="B62:B63"/>
    <mergeCell ref="B56:B57"/>
    <mergeCell ref="A64:A65"/>
    <mergeCell ref="E58:E59"/>
    <mergeCell ref="F62:F63"/>
    <mergeCell ref="E62:E63"/>
    <mergeCell ref="D64:D65"/>
    <mergeCell ref="D58:D59"/>
    <mergeCell ref="A60:A61"/>
    <mergeCell ref="A38:A39"/>
    <mergeCell ref="A40:A41"/>
    <mergeCell ref="B32:B33"/>
    <mergeCell ref="A42:A43"/>
    <mergeCell ref="A44:A45"/>
    <mergeCell ref="A46:A47"/>
    <mergeCell ref="B36:B37"/>
    <mergeCell ref="B34:B35"/>
    <mergeCell ref="B42:B43"/>
    <mergeCell ref="B44:B45"/>
    <mergeCell ref="B38:B39"/>
    <mergeCell ref="B40:B41"/>
    <mergeCell ref="A18:A19"/>
    <mergeCell ref="B10:B11"/>
    <mergeCell ref="A16:A17"/>
    <mergeCell ref="B16:B17"/>
    <mergeCell ref="B18:B19"/>
    <mergeCell ref="A26:A27"/>
    <mergeCell ref="A24:A25"/>
    <mergeCell ref="A3:C3"/>
    <mergeCell ref="A4:A5"/>
    <mergeCell ref="A6:A7"/>
    <mergeCell ref="A8:A9"/>
    <mergeCell ref="B4:B5"/>
    <mergeCell ref="B6:B7"/>
    <mergeCell ref="B8:B9"/>
    <mergeCell ref="C12:C13"/>
    <mergeCell ref="C4:C5"/>
    <mergeCell ref="C6:C7"/>
    <mergeCell ref="C8:C9"/>
    <mergeCell ref="C10:C11"/>
    <mergeCell ref="A20:A21"/>
    <mergeCell ref="A22:A23"/>
    <mergeCell ref="B20:B21"/>
    <mergeCell ref="B22:B23"/>
    <mergeCell ref="C22:C23"/>
  </mergeCells>
  <phoneticPr fontId="7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KA">
                <anchor moveWithCells="1" sizeWithCells="1">
                  <from>
                    <xdr:col>13</xdr:col>
                    <xdr:colOff>523875</xdr:colOff>
                    <xdr:row>0</xdr:row>
                    <xdr:rowOff>114300</xdr:rowOff>
                  </from>
                  <to>
                    <xdr:col>14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実行">
                <anchor moveWithCells="1" sizeWithCells="1">
                  <from>
                    <xdr:col>13</xdr:col>
                    <xdr:colOff>542925</xdr:colOff>
                    <xdr:row>2</xdr:row>
                    <xdr:rowOff>200025</xdr:rowOff>
                  </from>
                  <to>
                    <xdr:col>14</xdr:col>
                    <xdr:colOff>352425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13.25" style="3" customWidth="1"/>
    <col min="5" max="5" width="29" style="1" customWidth="1"/>
    <col min="6" max="6" width="10" style="3" customWidth="1"/>
    <col min="7" max="12" width="4.375" style="1" customWidth="1"/>
    <col min="13" max="13" width="3" style="1" customWidth="1"/>
    <col min="14" max="256" width="9" style="1"/>
    <col min="257" max="257" width="7.875" style="1" customWidth="1"/>
    <col min="258" max="259" width="1.625" style="1" customWidth="1"/>
    <col min="260" max="260" width="13.25" style="1" customWidth="1"/>
    <col min="261" max="261" width="29" style="1" customWidth="1"/>
    <col min="262" max="262" width="10" style="1" customWidth="1"/>
    <col min="263" max="268" width="4.375" style="1" customWidth="1"/>
    <col min="269" max="269" width="3" style="1" customWidth="1"/>
    <col min="270" max="512" width="9" style="1"/>
    <col min="513" max="513" width="7.875" style="1" customWidth="1"/>
    <col min="514" max="515" width="1.625" style="1" customWidth="1"/>
    <col min="516" max="516" width="13.25" style="1" customWidth="1"/>
    <col min="517" max="517" width="29" style="1" customWidth="1"/>
    <col min="518" max="518" width="10" style="1" customWidth="1"/>
    <col min="519" max="524" width="4.375" style="1" customWidth="1"/>
    <col min="525" max="525" width="3" style="1" customWidth="1"/>
    <col min="526" max="768" width="9" style="1"/>
    <col min="769" max="769" width="7.875" style="1" customWidth="1"/>
    <col min="770" max="771" width="1.625" style="1" customWidth="1"/>
    <col min="772" max="772" width="13.25" style="1" customWidth="1"/>
    <col min="773" max="773" width="29" style="1" customWidth="1"/>
    <col min="774" max="774" width="10" style="1" customWidth="1"/>
    <col min="775" max="780" width="4.375" style="1" customWidth="1"/>
    <col min="781" max="781" width="3" style="1" customWidth="1"/>
    <col min="782" max="1024" width="9" style="1"/>
    <col min="1025" max="1025" width="7.875" style="1" customWidth="1"/>
    <col min="1026" max="1027" width="1.625" style="1" customWidth="1"/>
    <col min="1028" max="1028" width="13.25" style="1" customWidth="1"/>
    <col min="1029" max="1029" width="29" style="1" customWidth="1"/>
    <col min="1030" max="1030" width="10" style="1" customWidth="1"/>
    <col min="1031" max="1036" width="4.375" style="1" customWidth="1"/>
    <col min="1037" max="1037" width="3" style="1" customWidth="1"/>
    <col min="1038" max="1280" width="9" style="1"/>
    <col min="1281" max="1281" width="7.875" style="1" customWidth="1"/>
    <col min="1282" max="1283" width="1.625" style="1" customWidth="1"/>
    <col min="1284" max="1284" width="13.25" style="1" customWidth="1"/>
    <col min="1285" max="1285" width="29" style="1" customWidth="1"/>
    <col min="1286" max="1286" width="10" style="1" customWidth="1"/>
    <col min="1287" max="1292" width="4.375" style="1" customWidth="1"/>
    <col min="1293" max="1293" width="3" style="1" customWidth="1"/>
    <col min="1294" max="1536" width="9" style="1"/>
    <col min="1537" max="1537" width="7.875" style="1" customWidth="1"/>
    <col min="1538" max="1539" width="1.625" style="1" customWidth="1"/>
    <col min="1540" max="1540" width="13.25" style="1" customWidth="1"/>
    <col min="1541" max="1541" width="29" style="1" customWidth="1"/>
    <col min="1542" max="1542" width="10" style="1" customWidth="1"/>
    <col min="1543" max="1548" width="4.375" style="1" customWidth="1"/>
    <col min="1549" max="1549" width="3" style="1" customWidth="1"/>
    <col min="1550" max="1792" width="9" style="1"/>
    <col min="1793" max="1793" width="7.875" style="1" customWidth="1"/>
    <col min="1794" max="1795" width="1.625" style="1" customWidth="1"/>
    <col min="1796" max="1796" width="13.25" style="1" customWidth="1"/>
    <col min="1797" max="1797" width="29" style="1" customWidth="1"/>
    <col min="1798" max="1798" width="10" style="1" customWidth="1"/>
    <col min="1799" max="1804" width="4.375" style="1" customWidth="1"/>
    <col min="1805" max="1805" width="3" style="1" customWidth="1"/>
    <col min="1806" max="2048" width="9" style="1"/>
    <col min="2049" max="2049" width="7.875" style="1" customWidth="1"/>
    <col min="2050" max="2051" width="1.625" style="1" customWidth="1"/>
    <col min="2052" max="2052" width="13.25" style="1" customWidth="1"/>
    <col min="2053" max="2053" width="29" style="1" customWidth="1"/>
    <col min="2054" max="2054" width="10" style="1" customWidth="1"/>
    <col min="2055" max="2060" width="4.375" style="1" customWidth="1"/>
    <col min="2061" max="2061" width="3" style="1" customWidth="1"/>
    <col min="2062" max="2304" width="9" style="1"/>
    <col min="2305" max="2305" width="7.875" style="1" customWidth="1"/>
    <col min="2306" max="2307" width="1.625" style="1" customWidth="1"/>
    <col min="2308" max="2308" width="13.25" style="1" customWidth="1"/>
    <col min="2309" max="2309" width="29" style="1" customWidth="1"/>
    <col min="2310" max="2310" width="10" style="1" customWidth="1"/>
    <col min="2311" max="2316" width="4.375" style="1" customWidth="1"/>
    <col min="2317" max="2317" width="3" style="1" customWidth="1"/>
    <col min="2318" max="2560" width="9" style="1"/>
    <col min="2561" max="2561" width="7.875" style="1" customWidth="1"/>
    <col min="2562" max="2563" width="1.625" style="1" customWidth="1"/>
    <col min="2564" max="2564" width="13.25" style="1" customWidth="1"/>
    <col min="2565" max="2565" width="29" style="1" customWidth="1"/>
    <col min="2566" max="2566" width="10" style="1" customWidth="1"/>
    <col min="2567" max="2572" width="4.375" style="1" customWidth="1"/>
    <col min="2573" max="2573" width="3" style="1" customWidth="1"/>
    <col min="2574" max="2816" width="9" style="1"/>
    <col min="2817" max="2817" width="7.875" style="1" customWidth="1"/>
    <col min="2818" max="2819" width="1.625" style="1" customWidth="1"/>
    <col min="2820" max="2820" width="13.25" style="1" customWidth="1"/>
    <col min="2821" max="2821" width="29" style="1" customWidth="1"/>
    <col min="2822" max="2822" width="10" style="1" customWidth="1"/>
    <col min="2823" max="2828" width="4.375" style="1" customWidth="1"/>
    <col min="2829" max="2829" width="3" style="1" customWidth="1"/>
    <col min="2830" max="3072" width="9" style="1"/>
    <col min="3073" max="3073" width="7.875" style="1" customWidth="1"/>
    <col min="3074" max="3075" width="1.625" style="1" customWidth="1"/>
    <col min="3076" max="3076" width="13.25" style="1" customWidth="1"/>
    <col min="3077" max="3077" width="29" style="1" customWidth="1"/>
    <col min="3078" max="3078" width="10" style="1" customWidth="1"/>
    <col min="3079" max="3084" width="4.375" style="1" customWidth="1"/>
    <col min="3085" max="3085" width="3" style="1" customWidth="1"/>
    <col min="3086" max="3328" width="9" style="1"/>
    <col min="3329" max="3329" width="7.875" style="1" customWidth="1"/>
    <col min="3330" max="3331" width="1.625" style="1" customWidth="1"/>
    <col min="3332" max="3332" width="13.25" style="1" customWidth="1"/>
    <col min="3333" max="3333" width="29" style="1" customWidth="1"/>
    <col min="3334" max="3334" width="10" style="1" customWidth="1"/>
    <col min="3335" max="3340" width="4.375" style="1" customWidth="1"/>
    <col min="3341" max="3341" width="3" style="1" customWidth="1"/>
    <col min="3342" max="3584" width="9" style="1"/>
    <col min="3585" max="3585" width="7.875" style="1" customWidth="1"/>
    <col min="3586" max="3587" width="1.625" style="1" customWidth="1"/>
    <col min="3588" max="3588" width="13.25" style="1" customWidth="1"/>
    <col min="3589" max="3589" width="29" style="1" customWidth="1"/>
    <col min="3590" max="3590" width="10" style="1" customWidth="1"/>
    <col min="3591" max="3596" width="4.375" style="1" customWidth="1"/>
    <col min="3597" max="3597" width="3" style="1" customWidth="1"/>
    <col min="3598" max="3840" width="9" style="1"/>
    <col min="3841" max="3841" width="7.875" style="1" customWidth="1"/>
    <col min="3842" max="3843" width="1.625" style="1" customWidth="1"/>
    <col min="3844" max="3844" width="13.25" style="1" customWidth="1"/>
    <col min="3845" max="3845" width="29" style="1" customWidth="1"/>
    <col min="3846" max="3846" width="10" style="1" customWidth="1"/>
    <col min="3847" max="3852" width="4.375" style="1" customWidth="1"/>
    <col min="3853" max="3853" width="3" style="1" customWidth="1"/>
    <col min="3854" max="4096" width="9" style="1"/>
    <col min="4097" max="4097" width="7.875" style="1" customWidth="1"/>
    <col min="4098" max="4099" width="1.625" style="1" customWidth="1"/>
    <col min="4100" max="4100" width="13.25" style="1" customWidth="1"/>
    <col min="4101" max="4101" width="29" style="1" customWidth="1"/>
    <col min="4102" max="4102" width="10" style="1" customWidth="1"/>
    <col min="4103" max="4108" width="4.375" style="1" customWidth="1"/>
    <col min="4109" max="4109" width="3" style="1" customWidth="1"/>
    <col min="4110" max="4352" width="9" style="1"/>
    <col min="4353" max="4353" width="7.875" style="1" customWidth="1"/>
    <col min="4354" max="4355" width="1.625" style="1" customWidth="1"/>
    <col min="4356" max="4356" width="13.25" style="1" customWidth="1"/>
    <col min="4357" max="4357" width="29" style="1" customWidth="1"/>
    <col min="4358" max="4358" width="10" style="1" customWidth="1"/>
    <col min="4359" max="4364" width="4.375" style="1" customWidth="1"/>
    <col min="4365" max="4365" width="3" style="1" customWidth="1"/>
    <col min="4366" max="4608" width="9" style="1"/>
    <col min="4609" max="4609" width="7.875" style="1" customWidth="1"/>
    <col min="4610" max="4611" width="1.625" style="1" customWidth="1"/>
    <col min="4612" max="4612" width="13.25" style="1" customWidth="1"/>
    <col min="4613" max="4613" width="29" style="1" customWidth="1"/>
    <col min="4614" max="4614" width="10" style="1" customWidth="1"/>
    <col min="4615" max="4620" width="4.375" style="1" customWidth="1"/>
    <col min="4621" max="4621" width="3" style="1" customWidth="1"/>
    <col min="4622" max="4864" width="9" style="1"/>
    <col min="4865" max="4865" width="7.875" style="1" customWidth="1"/>
    <col min="4866" max="4867" width="1.625" style="1" customWidth="1"/>
    <col min="4868" max="4868" width="13.25" style="1" customWidth="1"/>
    <col min="4869" max="4869" width="29" style="1" customWidth="1"/>
    <col min="4870" max="4870" width="10" style="1" customWidth="1"/>
    <col min="4871" max="4876" width="4.375" style="1" customWidth="1"/>
    <col min="4877" max="4877" width="3" style="1" customWidth="1"/>
    <col min="4878" max="5120" width="9" style="1"/>
    <col min="5121" max="5121" width="7.875" style="1" customWidth="1"/>
    <col min="5122" max="5123" width="1.625" style="1" customWidth="1"/>
    <col min="5124" max="5124" width="13.25" style="1" customWidth="1"/>
    <col min="5125" max="5125" width="29" style="1" customWidth="1"/>
    <col min="5126" max="5126" width="10" style="1" customWidth="1"/>
    <col min="5127" max="5132" width="4.375" style="1" customWidth="1"/>
    <col min="5133" max="5133" width="3" style="1" customWidth="1"/>
    <col min="5134" max="5376" width="9" style="1"/>
    <col min="5377" max="5377" width="7.875" style="1" customWidth="1"/>
    <col min="5378" max="5379" width="1.625" style="1" customWidth="1"/>
    <col min="5380" max="5380" width="13.25" style="1" customWidth="1"/>
    <col min="5381" max="5381" width="29" style="1" customWidth="1"/>
    <col min="5382" max="5382" width="10" style="1" customWidth="1"/>
    <col min="5383" max="5388" width="4.375" style="1" customWidth="1"/>
    <col min="5389" max="5389" width="3" style="1" customWidth="1"/>
    <col min="5390" max="5632" width="9" style="1"/>
    <col min="5633" max="5633" width="7.875" style="1" customWidth="1"/>
    <col min="5634" max="5635" width="1.625" style="1" customWidth="1"/>
    <col min="5636" max="5636" width="13.25" style="1" customWidth="1"/>
    <col min="5637" max="5637" width="29" style="1" customWidth="1"/>
    <col min="5638" max="5638" width="10" style="1" customWidth="1"/>
    <col min="5639" max="5644" width="4.375" style="1" customWidth="1"/>
    <col min="5645" max="5645" width="3" style="1" customWidth="1"/>
    <col min="5646" max="5888" width="9" style="1"/>
    <col min="5889" max="5889" width="7.875" style="1" customWidth="1"/>
    <col min="5890" max="5891" width="1.625" style="1" customWidth="1"/>
    <col min="5892" max="5892" width="13.25" style="1" customWidth="1"/>
    <col min="5893" max="5893" width="29" style="1" customWidth="1"/>
    <col min="5894" max="5894" width="10" style="1" customWidth="1"/>
    <col min="5895" max="5900" width="4.375" style="1" customWidth="1"/>
    <col min="5901" max="5901" width="3" style="1" customWidth="1"/>
    <col min="5902" max="6144" width="9" style="1"/>
    <col min="6145" max="6145" width="7.875" style="1" customWidth="1"/>
    <col min="6146" max="6147" width="1.625" style="1" customWidth="1"/>
    <col min="6148" max="6148" width="13.25" style="1" customWidth="1"/>
    <col min="6149" max="6149" width="29" style="1" customWidth="1"/>
    <col min="6150" max="6150" width="10" style="1" customWidth="1"/>
    <col min="6151" max="6156" width="4.375" style="1" customWidth="1"/>
    <col min="6157" max="6157" width="3" style="1" customWidth="1"/>
    <col min="6158" max="6400" width="9" style="1"/>
    <col min="6401" max="6401" width="7.875" style="1" customWidth="1"/>
    <col min="6402" max="6403" width="1.625" style="1" customWidth="1"/>
    <col min="6404" max="6404" width="13.25" style="1" customWidth="1"/>
    <col min="6405" max="6405" width="29" style="1" customWidth="1"/>
    <col min="6406" max="6406" width="10" style="1" customWidth="1"/>
    <col min="6407" max="6412" width="4.375" style="1" customWidth="1"/>
    <col min="6413" max="6413" width="3" style="1" customWidth="1"/>
    <col min="6414" max="6656" width="9" style="1"/>
    <col min="6657" max="6657" width="7.875" style="1" customWidth="1"/>
    <col min="6658" max="6659" width="1.625" style="1" customWidth="1"/>
    <col min="6660" max="6660" width="13.25" style="1" customWidth="1"/>
    <col min="6661" max="6661" width="29" style="1" customWidth="1"/>
    <col min="6662" max="6662" width="10" style="1" customWidth="1"/>
    <col min="6663" max="6668" width="4.375" style="1" customWidth="1"/>
    <col min="6669" max="6669" width="3" style="1" customWidth="1"/>
    <col min="6670" max="6912" width="9" style="1"/>
    <col min="6913" max="6913" width="7.875" style="1" customWidth="1"/>
    <col min="6914" max="6915" width="1.625" style="1" customWidth="1"/>
    <col min="6916" max="6916" width="13.25" style="1" customWidth="1"/>
    <col min="6917" max="6917" width="29" style="1" customWidth="1"/>
    <col min="6918" max="6918" width="10" style="1" customWidth="1"/>
    <col min="6919" max="6924" width="4.375" style="1" customWidth="1"/>
    <col min="6925" max="6925" width="3" style="1" customWidth="1"/>
    <col min="6926" max="7168" width="9" style="1"/>
    <col min="7169" max="7169" width="7.875" style="1" customWidth="1"/>
    <col min="7170" max="7171" width="1.625" style="1" customWidth="1"/>
    <col min="7172" max="7172" width="13.25" style="1" customWidth="1"/>
    <col min="7173" max="7173" width="29" style="1" customWidth="1"/>
    <col min="7174" max="7174" width="10" style="1" customWidth="1"/>
    <col min="7175" max="7180" width="4.375" style="1" customWidth="1"/>
    <col min="7181" max="7181" width="3" style="1" customWidth="1"/>
    <col min="7182" max="7424" width="9" style="1"/>
    <col min="7425" max="7425" width="7.875" style="1" customWidth="1"/>
    <col min="7426" max="7427" width="1.625" style="1" customWidth="1"/>
    <col min="7428" max="7428" width="13.25" style="1" customWidth="1"/>
    <col min="7429" max="7429" width="29" style="1" customWidth="1"/>
    <col min="7430" max="7430" width="10" style="1" customWidth="1"/>
    <col min="7431" max="7436" width="4.375" style="1" customWidth="1"/>
    <col min="7437" max="7437" width="3" style="1" customWidth="1"/>
    <col min="7438" max="7680" width="9" style="1"/>
    <col min="7681" max="7681" width="7.875" style="1" customWidth="1"/>
    <col min="7682" max="7683" width="1.625" style="1" customWidth="1"/>
    <col min="7684" max="7684" width="13.25" style="1" customWidth="1"/>
    <col min="7685" max="7685" width="29" style="1" customWidth="1"/>
    <col min="7686" max="7686" width="10" style="1" customWidth="1"/>
    <col min="7687" max="7692" width="4.375" style="1" customWidth="1"/>
    <col min="7693" max="7693" width="3" style="1" customWidth="1"/>
    <col min="7694" max="7936" width="9" style="1"/>
    <col min="7937" max="7937" width="7.875" style="1" customWidth="1"/>
    <col min="7938" max="7939" width="1.625" style="1" customWidth="1"/>
    <col min="7940" max="7940" width="13.25" style="1" customWidth="1"/>
    <col min="7941" max="7941" width="29" style="1" customWidth="1"/>
    <col min="7942" max="7942" width="10" style="1" customWidth="1"/>
    <col min="7943" max="7948" width="4.375" style="1" customWidth="1"/>
    <col min="7949" max="7949" width="3" style="1" customWidth="1"/>
    <col min="7950" max="8192" width="9" style="1"/>
    <col min="8193" max="8193" width="7.875" style="1" customWidth="1"/>
    <col min="8194" max="8195" width="1.625" style="1" customWidth="1"/>
    <col min="8196" max="8196" width="13.25" style="1" customWidth="1"/>
    <col min="8197" max="8197" width="29" style="1" customWidth="1"/>
    <col min="8198" max="8198" width="10" style="1" customWidth="1"/>
    <col min="8199" max="8204" width="4.375" style="1" customWidth="1"/>
    <col min="8205" max="8205" width="3" style="1" customWidth="1"/>
    <col min="8206" max="8448" width="9" style="1"/>
    <col min="8449" max="8449" width="7.875" style="1" customWidth="1"/>
    <col min="8450" max="8451" width="1.625" style="1" customWidth="1"/>
    <col min="8452" max="8452" width="13.25" style="1" customWidth="1"/>
    <col min="8453" max="8453" width="29" style="1" customWidth="1"/>
    <col min="8454" max="8454" width="10" style="1" customWidth="1"/>
    <col min="8455" max="8460" width="4.375" style="1" customWidth="1"/>
    <col min="8461" max="8461" width="3" style="1" customWidth="1"/>
    <col min="8462" max="8704" width="9" style="1"/>
    <col min="8705" max="8705" width="7.875" style="1" customWidth="1"/>
    <col min="8706" max="8707" width="1.625" style="1" customWidth="1"/>
    <col min="8708" max="8708" width="13.25" style="1" customWidth="1"/>
    <col min="8709" max="8709" width="29" style="1" customWidth="1"/>
    <col min="8710" max="8710" width="10" style="1" customWidth="1"/>
    <col min="8711" max="8716" width="4.375" style="1" customWidth="1"/>
    <col min="8717" max="8717" width="3" style="1" customWidth="1"/>
    <col min="8718" max="8960" width="9" style="1"/>
    <col min="8961" max="8961" width="7.875" style="1" customWidth="1"/>
    <col min="8962" max="8963" width="1.625" style="1" customWidth="1"/>
    <col min="8964" max="8964" width="13.25" style="1" customWidth="1"/>
    <col min="8965" max="8965" width="29" style="1" customWidth="1"/>
    <col min="8966" max="8966" width="10" style="1" customWidth="1"/>
    <col min="8967" max="8972" width="4.375" style="1" customWidth="1"/>
    <col min="8973" max="8973" width="3" style="1" customWidth="1"/>
    <col min="8974" max="9216" width="9" style="1"/>
    <col min="9217" max="9217" width="7.875" style="1" customWidth="1"/>
    <col min="9218" max="9219" width="1.625" style="1" customWidth="1"/>
    <col min="9220" max="9220" width="13.25" style="1" customWidth="1"/>
    <col min="9221" max="9221" width="29" style="1" customWidth="1"/>
    <col min="9222" max="9222" width="10" style="1" customWidth="1"/>
    <col min="9223" max="9228" width="4.375" style="1" customWidth="1"/>
    <col min="9229" max="9229" width="3" style="1" customWidth="1"/>
    <col min="9230" max="9472" width="9" style="1"/>
    <col min="9473" max="9473" width="7.875" style="1" customWidth="1"/>
    <col min="9474" max="9475" width="1.625" style="1" customWidth="1"/>
    <col min="9476" max="9476" width="13.25" style="1" customWidth="1"/>
    <col min="9477" max="9477" width="29" style="1" customWidth="1"/>
    <col min="9478" max="9478" width="10" style="1" customWidth="1"/>
    <col min="9479" max="9484" width="4.375" style="1" customWidth="1"/>
    <col min="9485" max="9485" width="3" style="1" customWidth="1"/>
    <col min="9486" max="9728" width="9" style="1"/>
    <col min="9729" max="9729" width="7.875" style="1" customWidth="1"/>
    <col min="9730" max="9731" width="1.625" style="1" customWidth="1"/>
    <col min="9732" max="9732" width="13.25" style="1" customWidth="1"/>
    <col min="9733" max="9733" width="29" style="1" customWidth="1"/>
    <col min="9734" max="9734" width="10" style="1" customWidth="1"/>
    <col min="9735" max="9740" width="4.375" style="1" customWidth="1"/>
    <col min="9741" max="9741" width="3" style="1" customWidth="1"/>
    <col min="9742" max="9984" width="9" style="1"/>
    <col min="9985" max="9985" width="7.875" style="1" customWidth="1"/>
    <col min="9986" max="9987" width="1.625" style="1" customWidth="1"/>
    <col min="9988" max="9988" width="13.25" style="1" customWidth="1"/>
    <col min="9989" max="9989" width="29" style="1" customWidth="1"/>
    <col min="9990" max="9990" width="10" style="1" customWidth="1"/>
    <col min="9991" max="9996" width="4.375" style="1" customWidth="1"/>
    <col min="9997" max="9997" width="3" style="1" customWidth="1"/>
    <col min="9998" max="10240" width="9" style="1"/>
    <col min="10241" max="10241" width="7.875" style="1" customWidth="1"/>
    <col min="10242" max="10243" width="1.625" style="1" customWidth="1"/>
    <col min="10244" max="10244" width="13.25" style="1" customWidth="1"/>
    <col min="10245" max="10245" width="29" style="1" customWidth="1"/>
    <col min="10246" max="10246" width="10" style="1" customWidth="1"/>
    <col min="10247" max="10252" width="4.375" style="1" customWidth="1"/>
    <col min="10253" max="10253" width="3" style="1" customWidth="1"/>
    <col min="10254" max="10496" width="9" style="1"/>
    <col min="10497" max="10497" width="7.875" style="1" customWidth="1"/>
    <col min="10498" max="10499" width="1.625" style="1" customWidth="1"/>
    <col min="10500" max="10500" width="13.25" style="1" customWidth="1"/>
    <col min="10501" max="10501" width="29" style="1" customWidth="1"/>
    <col min="10502" max="10502" width="10" style="1" customWidth="1"/>
    <col min="10503" max="10508" width="4.375" style="1" customWidth="1"/>
    <col min="10509" max="10509" width="3" style="1" customWidth="1"/>
    <col min="10510" max="10752" width="9" style="1"/>
    <col min="10753" max="10753" width="7.875" style="1" customWidth="1"/>
    <col min="10754" max="10755" width="1.625" style="1" customWidth="1"/>
    <col min="10756" max="10756" width="13.25" style="1" customWidth="1"/>
    <col min="10757" max="10757" width="29" style="1" customWidth="1"/>
    <col min="10758" max="10758" width="10" style="1" customWidth="1"/>
    <col min="10759" max="10764" width="4.375" style="1" customWidth="1"/>
    <col min="10765" max="10765" width="3" style="1" customWidth="1"/>
    <col min="10766" max="11008" width="9" style="1"/>
    <col min="11009" max="11009" width="7.875" style="1" customWidth="1"/>
    <col min="11010" max="11011" width="1.625" style="1" customWidth="1"/>
    <col min="11012" max="11012" width="13.25" style="1" customWidth="1"/>
    <col min="11013" max="11013" width="29" style="1" customWidth="1"/>
    <col min="11014" max="11014" width="10" style="1" customWidth="1"/>
    <col min="11015" max="11020" width="4.375" style="1" customWidth="1"/>
    <col min="11021" max="11021" width="3" style="1" customWidth="1"/>
    <col min="11022" max="11264" width="9" style="1"/>
    <col min="11265" max="11265" width="7.875" style="1" customWidth="1"/>
    <col min="11266" max="11267" width="1.625" style="1" customWidth="1"/>
    <col min="11268" max="11268" width="13.25" style="1" customWidth="1"/>
    <col min="11269" max="11269" width="29" style="1" customWidth="1"/>
    <col min="11270" max="11270" width="10" style="1" customWidth="1"/>
    <col min="11271" max="11276" width="4.375" style="1" customWidth="1"/>
    <col min="11277" max="11277" width="3" style="1" customWidth="1"/>
    <col min="11278" max="11520" width="9" style="1"/>
    <col min="11521" max="11521" width="7.875" style="1" customWidth="1"/>
    <col min="11522" max="11523" width="1.625" style="1" customWidth="1"/>
    <col min="11524" max="11524" width="13.25" style="1" customWidth="1"/>
    <col min="11525" max="11525" width="29" style="1" customWidth="1"/>
    <col min="11526" max="11526" width="10" style="1" customWidth="1"/>
    <col min="11527" max="11532" width="4.375" style="1" customWidth="1"/>
    <col min="11533" max="11533" width="3" style="1" customWidth="1"/>
    <col min="11534" max="11776" width="9" style="1"/>
    <col min="11777" max="11777" width="7.875" style="1" customWidth="1"/>
    <col min="11778" max="11779" width="1.625" style="1" customWidth="1"/>
    <col min="11780" max="11780" width="13.25" style="1" customWidth="1"/>
    <col min="11781" max="11781" width="29" style="1" customWidth="1"/>
    <col min="11782" max="11782" width="10" style="1" customWidth="1"/>
    <col min="11783" max="11788" width="4.375" style="1" customWidth="1"/>
    <col min="11789" max="11789" width="3" style="1" customWidth="1"/>
    <col min="11790" max="12032" width="9" style="1"/>
    <col min="12033" max="12033" width="7.875" style="1" customWidth="1"/>
    <col min="12034" max="12035" width="1.625" style="1" customWidth="1"/>
    <col min="12036" max="12036" width="13.25" style="1" customWidth="1"/>
    <col min="12037" max="12037" width="29" style="1" customWidth="1"/>
    <col min="12038" max="12038" width="10" style="1" customWidth="1"/>
    <col min="12039" max="12044" width="4.375" style="1" customWidth="1"/>
    <col min="12045" max="12045" width="3" style="1" customWidth="1"/>
    <col min="12046" max="12288" width="9" style="1"/>
    <col min="12289" max="12289" width="7.875" style="1" customWidth="1"/>
    <col min="12290" max="12291" width="1.625" style="1" customWidth="1"/>
    <col min="12292" max="12292" width="13.25" style="1" customWidth="1"/>
    <col min="12293" max="12293" width="29" style="1" customWidth="1"/>
    <col min="12294" max="12294" width="10" style="1" customWidth="1"/>
    <col min="12295" max="12300" width="4.375" style="1" customWidth="1"/>
    <col min="12301" max="12301" width="3" style="1" customWidth="1"/>
    <col min="12302" max="12544" width="9" style="1"/>
    <col min="12545" max="12545" width="7.875" style="1" customWidth="1"/>
    <col min="12546" max="12547" width="1.625" style="1" customWidth="1"/>
    <col min="12548" max="12548" width="13.25" style="1" customWidth="1"/>
    <col min="12549" max="12549" width="29" style="1" customWidth="1"/>
    <col min="12550" max="12550" width="10" style="1" customWidth="1"/>
    <col min="12551" max="12556" width="4.375" style="1" customWidth="1"/>
    <col min="12557" max="12557" width="3" style="1" customWidth="1"/>
    <col min="12558" max="12800" width="9" style="1"/>
    <col min="12801" max="12801" width="7.875" style="1" customWidth="1"/>
    <col min="12802" max="12803" width="1.625" style="1" customWidth="1"/>
    <col min="12804" max="12804" width="13.25" style="1" customWidth="1"/>
    <col min="12805" max="12805" width="29" style="1" customWidth="1"/>
    <col min="12806" max="12806" width="10" style="1" customWidth="1"/>
    <col min="12807" max="12812" width="4.375" style="1" customWidth="1"/>
    <col min="12813" max="12813" width="3" style="1" customWidth="1"/>
    <col min="12814" max="13056" width="9" style="1"/>
    <col min="13057" max="13057" width="7.875" style="1" customWidth="1"/>
    <col min="13058" max="13059" width="1.625" style="1" customWidth="1"/>
    <col min="13060" max="13060" width="13.25" style="1" customWidth="1"/>
    <col min="13061" max="13061" width="29" style="1" customWidth="1"/>
    <col min="13062" max="13062" width="10" style="1" customWidth="1"/>
    <col min="13063" max="13068" width="4.375" style="1" customWidth="1"/>
    <col min="13069" max="13069" width="3" style="1" customWidth="1"/>
    <col min="13070" max="13312" width="9" style="1"/>
    <col min="13313" max="13313" width="7.875" style="1" customWidth="1"/>
    <col min="13314" max="13315" width="1.625" style="1" customWidth="1"/>
    <col min="13316" max="13316" width="13.25" style="1" customWidth="1"/>
    <col min="13317" max="13317" width="29" style="1" customWidth="1"/>
    <col min="13318" max="13318" width="10" style="1" customWidth="1"/>
    <col min="13319" max="13324" width="4.375" style="1" customWidth="1"/>
    <col min="13325" max="13325" width="3" style="1" customWidth="1"/>
    <col min="13326" max="13568" width="9" style="1"/>
    <col min="13569" max="13569" width="7.875" style="1" customWidth="1"/>
    <col min="13570" max="13571" width="1.625" style="1" customWidth="1"/>
    <col min="13572" max="13572" width="13.25" style="1" customWidth="1"/>
    <col min="13573" max="13573" width="29" style="1" customWidth="1"/>
    <col min="13574" max="13574" width="10" style="1" customWidth="1"/>
    <col min="13575" max="13580" width="4.375" style="1" customWidth="1"/>
    <col min="13581" max="13581" width="3" style="1" customWidth="1"/>
    <col min="13582" max="13824" width="9" style="1"/>
    <col min="13825" max="13825" width="7.875" style="1" customWidth="1"/>
    <col min="13826" max="13827" width="1.625" style="1" customWidth="1"/>
    <col min="13828" max="13828" width="13.25" style="1" customWidth="1"/>
    <col min="13829" max="13829" width="29" style="1" customWidth="1"/>
    <col min="13830" max="13830" width="10" style="1" customWidth="1"/>
    <col min="13831" max="13836" width="4.375" style="1" customWidth="1"/>
    <col min="13837" max="13837" width="3" style="1" customWidth="1"/>
    <col min="13838" max="14080" width="9" style="1"/>
    <col min="14081" max="14081" width="7.875" style="1" customWidth="1"/>
    <col min="14082" max="14083" width="1.625" style="1" customWidth="1"/>
    <col min="14084" max="14084" width="13.25" style="1" customWidth="1"/>
    <col min="14085" max="14085" width="29" style="1" customWidth="1"/>
    <col min="14086" max="14086" width="10" style="1" customWidth="1"/>
    <col min="14087" max="14092" width="4.375" style="1" customWidth="1"/>
    <col min="14093" max="14093" width="3" style="1" customWidth="1"/>
    <col min="14094" max="14336" width="9" style="1"/>
    <col min="14337" max="14337" width="7.875" style="1" customWidth="1"/>
    <col min="14338" max="14339" width="1.625" style="1" customWidth="1"/>
    <col min="14340" max="14340" width="13.25" style="1" customWidth="1"/>
    <col min="14341" max="14341" width="29" style="1" customWidth="1"/>
    <col min="14342" max="14342" width="10" style="1" customWidth="1"/>
    <col min="14343" max="14348" width="4.375" style="1" customWidth="1"/>
    <col min="14349" max="14349" width="3" style="1" customWidth="1"/>
    <col min="14350" max="14592" width="9" style="1"/>
    <col min="14593" max="14593" width="7.875" style="1" customWidth="1"/>
    <col min="14594" max="14595" width="1.625" style="1" customWidth="1"/>
    <col min="14596" max="14596" width="13.25" style="1" customWidth="1"/>
    <col min="14597" max="14597" width="29" style="1" customWidth="1"/>
    <col min="14598" max="14598" width="10" style="1" customWidth="1"/>
    <col min="14599" max="14604" width="4.375" style="1" customWidth="1"/>
    <col min="14605" max="14605" width="3" style="1" customWidth="1"/>
    <col min="14606" max="14848" width="9" style="1"/>
    <col min="14849" max="14849" width="7.875" style="1" customWidth="1"/>
    <col min="14850" max="14851" width="1.625" style="1" customWidth="1"/>
    <col min="14852" max="14852" width="13.25" style="1" customWidth="1"/>
    <col min="14853" max="14853" width="29" style="1" customWidth="1"/>
    <col min="14854" max="14854" width="10" style="1" customWidth="1"/>
    <col min="14855" max="14860" width="4.375" style="1" customWidth="1"/>
    <col min="14861" max="14861" width="3" style="1" customWidth="1"/>
    <col min="14862" max="15104" width="9" style="1"/>
    <col min="15105" max="15105" width="7.875" style="1" customWidth="1"/>
    <col min="15106" max="15107" width="1.625" style="1" customWidth="1"/>
    <col min="15108" max="15108" width="13.25" style="1" customWidth="1"/>
    <col min="15109" max="15109" width="29" style="1" customWidth="1"/>
    <col min="15110" max="15110" width="10" style="1" customWidth="1"/>
    <col min="15111" max="15116" width="4.375" style="1" customWidth="1"/>
    <col min="15117" max="15117" width="3" style="1" customWidth="1"/>
    <col min="15118" max="15360" width="9" style="1"/>
    <col min="15361" max="15361" width="7.875" style="1" customWidth="1"/>
    <col min="15362" max="15363" width="1.625" style="1" customWidth="1"/>
    <col min="15364" max="15364" width="13.25" style="1" customWidth="1"/>
    <col min="15365" max="15365" width="29" style="1" customWidth="1"/>
    <col min="15366" max="15366" width="10" style="1" customWidth="1"/>
    <col min="15367" max="15372" width="4.375" style="1" customWidth="1"/>
    <col min="15373" max="15373" width="3" style="1" customWidth="1"/>
    <col min="15374" max="15616" width="9" style="1"/>
    <col min="15617" max="15617" width="7.875" style="1" customWidth="1"/>
    <col min="15618" max="15619" width="1.625" style="1" customWidth="1"/>
    <col min="15620" max="15620" width="13.25" style="1" customWidth="1"/>
    <col min="15621" max="15621" width="29" style="1" customWidth="1"/>
    <col min="15622" max="15622" width="10" style="1" customWidth="1"/>
    <col min="15623" max="15628" width="4.375" style="1" customWidth="1"/>
    <col min="15629" max="15629" width="3" style="1" customWidth="1"/>
    <col min="15630" max="15872" width="9" style="1"/>
    <col min="15873" max="15873" width="7.875" style="1" customWidth="1"/>
    <col min="15874" max="15875" width="1.625" style="1" customWidth="1"/>
    <col min="15876" max="15876" width="13.25" style="1" customWidth="1"/>
    <col min="15877" max="15877" width="29" style="1" customWidth="1"/>
    <col min="15878" max="15878" width="10" style="1" customWidth="1"/>
    <col min="15879" max="15884" width="4.375" style="1" customWidth="1"/>
    <col min="15885" max="15885" width="3" style="1" customWidth="1"/>
    <col min="15886" max="16128" width="9" style="1"/>
    <col min="16129" max="16129" width="7.875" style="1" customWidth="1"/>
    <col min="16130" max="16131" width="1.625" style="1" customWidth="1"/>
    <col min="16132" max="16132" width="13.25" style="1" customWidth="1"/>
    <col min="16133" max="16133" width="29" style="1" customWidth="1"/>
    <col min="16134" max="16134" width="10" style="1" customWidth="1"/>
    <col min="16135" max="16140" width="4.375" style="1" customWidth="1"/>
    <col min="16141" max="16141" width="3" style="1" customWidth="1"/>
    <col min="16142" max="16384" width="9" style="1"/>
  </cols>
  <sheetData>
    <row r="1" spans="1:13" ht="27" customHeight="1" x14ac:dyDescent="0.1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" customHeight="1" x14ac:dyDescent="0.15">
      <c r="A2" s="2"/>
      <c r="K2" s="4"/>
      <c r="M2" s="2"/>
    </row>
    <row r="3" spans="1:13" s="8" customFormat="1" ht="21" customHeight="1" x14ac:dyDescent="0.15">
      <c r="A3" s="34" t="s">
        <v>36</v>
      </c>
      <c r="B3" s="34"/>
      <c r="C3" s="35"/>
      <c r="D3" s="5" t="s">
        <v>1</v>
      </c>
      <c r="E3" s="6" t="s">
        <v>37</v>
      </c>
      <c r="F3" s="5" t="s">
        <v>2</v>
      </c>
      <c r="G3" s="7"/>
      <c r="H3" s="7"/>
      <c r="I3" s="7"/>
      <c r="J3" s="7"/>
      <c r="K3" s="7"/>
      <c r="L3" s="7"/>
      <c r="M3" s="7"/>
    </row>
    <row r="4" spans="1:13" ht="10.5" customHeight="1" x14ac:dyDescent="0.15">
      <c r="A4" s="33" t="s">
        <v>3</v>
      </c>
      <c r="B4" s="33" t="s">
        <v>39</v>
      </c>
      <c r="C4" s="33">
        <v>1</v>
      </c>
      <c r="D4" s="36" t="str">
        <f>IF($K$2&lt;&gt;"","",VLOOKUP(B4,[2]原簿２!$A$3:$J$18,C4+2,FALSE))</f>
        <v>鈴木達也</v>
      </c>
      <c r="E4" s="37" t="str">
        <f>IF($K$2&lt;&gt;"","",VLOOKUP(B4,[2]原簿２!$A$3:$J$18,C4+6,FALSE))</f>
        <v>世田谷学園</v>
      </c>
      <c r="F4" s="36" t="str">
        <f>IF($K$2&lt;&gt;"","",VLOOKUP(B4,[2]原簿２!$A$3:$J$18,2,FALSE))</f>
        <v>東京都</v>
      </c>
      <c r="G4" s="9"/>
      <c r="H4" s="9"/>
      <c r="I4" s="10"/>
      <c r="M4" s="10"/>
    </row>
    <row r="5" spans="1:13" ht="10.5" customHeight="1" x14ac:dyDescent="0.15">
      <c r="A5" s="33"/>
      <c r="B5" s="33"/>
      <c r="C5" s="33"/>
      <c r="D5" s="36"/>
      <c r="E5" s="37"/>
      <c r="F5" s="36"/>
      <c r="G5" s="11"/>
      <c r="H5" s="12"/>
      <c r="I5" s="9"/>
      <c r="M5" s="10"/>
    </row>
    <row r="6" spans="1:13" ht="10.5" customHeight="1" x14ac:dyDescent="0.15">
      <c r="A6" s="33" t="s">
        <v>4</v>
      </c>
      <c r="B6" s="33" t="s">
        <v>40</v>
      </c>
      <c r="C6" s="33">
        <v>4</v>
      </c>
      <c r="D6" s="36" t="str">
        <f>IF($K$2&lt;&gt;"","",VLOOKUP(B6,[2]原簿２!$A$3:$J$18,C6+2,FALSE))</f>
        <v>佐藤　壮一郎</v>
      </c>
      <c r="E6" s="37" t="str">
        <f>IF($K$2&lt;&gt;"","",VLOOKUP(B6,[2]原簿２!$A$3:$J$18,C6+6,FALSE))</f>
        <v>山梨学院</v>
      </c>
      <c r="F6" s="36" t="str">
        <f>IF($K$2&lt;&gt;"","",VLOOKUP(B6,[2]原簿２!$A$3:$J$18,2,FALSE))</f>
        <v>山梨県</v>
      </c>
      <c r="G6" s="13"/>
      <c r="H6" s="14"/>
      <c r="I6" s="10"/>
      <c r="J6" s="15"/>
      <c r="M6" s="10"/>
    </row>
    <row r="7" spans="1:13" ht="10.5" customHeight="1" x14ac:dyDescent="0.15">
      <c r="A7" s="33"/>
      <c r="B7" s="33"/>
      <c r="C7" s="33"/>
      <c r="D7" s="36"/>
      <c r="E7" s="37"/>
      <c r="F7" s="36"/>
      <c r="I7" s="10"/>
      <c r="J7" s="15"/>
      <c r="M7" s="10"/>
    </row>
    <row r="8" spans="1:13" ht="10.5" customHeight="1" x14ac:dyDescent="0.15">
      <c r="A8" s="33" t="s">
        <v>5</v>
      </c>
      <c r="B8" s="33" t="s">
        <v>41</v>
      </c>
      <c r="C8" s="33">
        <v>3</v>
      </c>
      <c r="D8" s="36" t="str">
        <f>IF($K$2&lt;&gt;"","",VLOOKUP(B8,[2]原簿２!$A$3:$J$18,C8+2,FALSE))</f>
        <v>鈴木　捷太</v>
      </c>
      <c r="E8" s="37" t="str">
        <f>IF($K$2&lt;&gt;"","",VLOOKUP(B8,[2]原簿２!$A$3:$J$18,C8+6,FALSE))</f>
        <v>県立太田</v>
      </c>
      <c r="F8" s="36" t="str">
        <f>IF($K$2&lt;&gt;"","",VLOOKUP(B8,[2]原簿２!$A$3:$J$18,2,FALSE))</f>
        <v>群馬県</v>
      </c>
      <c r="G8" s="16"/>
      <c r="H8" s="9"/>
      <c r="I8" s="17"/>
      <c r="J8" s="12"/>
      <c r="M8" s="10"/>
    </row>
    <row r="9" spans="1:13" ht="10.5" customHeight="1" x14ac:dyDescent="0.15">
      <c r="A9" s="33"/>
      <c r="B9" s="33"/>
      <c r="C9" s="33"/>
      <c r="D9" s="36"/>
      <c r="E9" s="37"/>
      <c r="F9" s="36"/>
      <c r="G9" s="18"/>
      <c r="H9" s="12"/>
      <c r="I9" s="14"/>
      <c r="J9" s="17"/>
      <c r="M9" s="10"/>
    </row>
    <row r="10" spans="1:13" ht="10.5" customHeight="1" x14ac:dyDescent="0.15">
      <c r="A10" s="33" t="s">
        <v>6</v>
      </c>
      <c r="B10" s="33" t="s">
        <v>43</v>
      </c>
      <c r="C10" s="33">
        <v>2</v>
      </c>
      <c r="D10" s="36" t="str">
        <f>IF($K$2&lt;&gt;"","",VLOOKUP(B10,[2]原簿２!$A$3:$J$18,C10+2,FALSE))</f>
        <v>今井　大貴</v>
      </c>
      <c r="E10" s="37" t="str">
        <f>IF($K$2&lt;&gt;"","",VLOOKUP(B10,[2]原簿２!$A$3:$J$18,C10+6,FALSE))</f>
        <v>慶応義塾</v>
      </c>
      <c r="F10" s="36" t="str">
        <f>IF($K$2&lt;&gt;"","",VLOOKUP(B10,[2]原簿２!$A$3:$J$18,2,FALSE))</f>
        <v>神奈川県</v>
      </c>
      <c r="G10" s="16"/>
      <c r="H10" s="14"/>
      <c r="J10" s="17"/>
      <c r="M10" s="10"/>
    </row>
    <row r="11" spans="1:13" ht="10.5" customHeight="1" x14ac:dyDescent="0.15">
      <c r="A11" s="33"/>
      <c r="B11" s="33"/>
      <c r="C11" s="33"/>
      <c r="D11" s="36"/>
      <c r="E11" s="37"/>
      <c r="F11" s="36"/>
      <c r="G11" s="18"/>
      <c r="H11" s="19"/>
      <c r="J11" s="17"/>
      <c r="M11" s="10"/>
    </row>
    <row r="12" spans="1:13" ht="10.5" customHeight="1" x14ac:dyDescent="0.15">
      <c r="A12" s="33" t="s">
        <v>7</v>
      </c>
      <c r="B12" s="33" t="s">
        <v>45</v>
      </c>
      <c r="C12" s="33">
        <v>2</v>
      </c>
      <c r="D12" s="36" t="str">
        <f>IF($K$2&lt;&gt;"","",VLOOKUP(B12,[2]原簿２!$A$3:$J$18,C12+2,FALSE))</f>
        <v>鈴木　空我</v>
      </c>
      <c r="E12" s="37" t="str">
        <f>IF($K$2&lt;&gt;"","",VLOOKUP(B12,[2]原簿２!$A$3:$J$18,C12+6,FALSE))</f>
        <v>拓殖大学紅陵</v>
      </c>
      <c r="F12" s="36" t="str">
        <f>IF($K$2&lt;&gt;"","",VLOOKUP(B12,[2]原簿２!$A$3:$J$18,2,FALSE))</f>
        <v>千葉県</v>
      </c>
      <c r="G12" s="16"/>
      <c r="H12" s="9"/>
      <c r="J12" s="17"/>
      <c r="K12" s="12"/>
      <c r="M12" s="10"/>
    </row>
    <row r="13" spans="1:13" ht="10.5" customHeight="1" x14ac:dyDescent="0.15">
      <c r="A13" s="33"/>
      <c r="B13" s="33"/>
      <c r="C13" s="33"/>
      <c r="D13" s="36"/>
      <c r="E13" s="37"/>
      <c r="F13" s="36"/>
      <c r="G13" s="18"/>
      <c r="H13" s="12"/>
      <c r="J13" s="17"/>
      <c r="K13" s="17"/>
      <c r="M13" s="10"/>
    </row>
    <row r="14" spans="1:13" ht="10.5" customHeight="1" x14ac:dyDescent="0.15">
      <c r="A14" s="33" t="s">
        <v>8</v>
      </c>
      <c r="B14" s="33" t="s">
        <v>47</v>
      </c>
      <c r="C14" s="33">
        <v>3</v>
      </c>
      <c r="D14" s="36" t="str">
        <f>IF($K$2&lt;&gt;"","",VLOOKUP(B14,[2]原簿２!$A$3:$J$18,C14+2,FALSE))</f>
        <v>栗山　來樹</v>
      </c>
      <c r="E14" s="37" t="str">
        <f>IF($K$2&lt;&gt;"","",VLOOKUP(B14,[2]原簿２!$A$3:$J$18,C14+6,FALSE))</f>
        <v>埼玉栄</v>
      </c>
      <c r="F14" s="36" t="str">
        <f>IF($K$2&lt;&gt;"","",VLOOKUP(B14,[2]原簿２!$A$3:$J$18,2,FALSE))</f>
        <v>埼玉県</v>
      </c>
      <c r="G14" s="16"/>
      <c r="H14" s="14"/>
      <c r="I14" s="12"/>
      <c r="J14" s="17"/>
      <c r="K14" s="17"/>
      <c r="M14" s="10"/>
    </row>
    <row r="15" spans="1:13" ht="10.5" customHeight="1" x14ac:dyDescent="0.15">
      <c r="A15" s="33"/>
      <c r="B15" s="33"/>
      <c r="C15" s="33"/>
      <c r="D15" s="36"/>
      <c r="E15" s="37"/>
      <c r="F15" s="36"/>
      <c r="G15" s="18"/>
      <c r="H15" s="19"/>
      <c r="I15" s="17"/>
      <c r="J15" s="14"/>
      <c r="K15" s="17"/>
      <c r="M15" s="10"/>
    </row>
    <row r="16" spans="1:13" ht="10.5" customHeight="1" x14ac:dyDescent="0.15">
      <c r="A16" s="33" t="s">
        <v>9</v>
      </c>
      <c r="B16" s="33" t="s">
        <v>48</v>
      </c>
      <c r="C16" s="33">
        <v>4</v>
      </c>
      <c r="D16" s="36" t="str">
        <f>IF($K$2&lt;&gt;"","",VLOOKUP(B16,[2]原簿２!$A$3:$J$18,C16+2,FALSE))</f>
        <v>内田　湧大郎</v>
      </c>
      <c r="E16" s="37" t="str">
        <f>IF($K$2&lt;&gt;"","",VLOOKUP(B16,[2]原簿２!$A$3:$J$18,C16+6,FALSE))</f>
        <v>東洋大学附属牛久</v>
      </c>
      <c r="F16" s="36" t="str">
        <f>IF($K$2&lt;&gt;"","",VLOOKUP(B16,[2]原簿２!$A$3:$J$18,2,FALSE))</f>
        <v>茨城県</v>
      </c>
      <c r="G16" s="16"/>
      <c r="H16" s="9"/>
      <c r="I16" s="17"/>
      <c r="K16" s="17"/>
      <c r="M16" s="10"/>
    </row>
    <row r="17" spans="1:13" ht="10.5" customHeight="1" x14ac:dyDescent="0.15">
      <c r="A17" s="33"/>
      <c r="B17" s="33"/>
      <c r="C17" s="33"/>
      <c r="D17" s="36"/>
      <c r="E17" s="37"/>
      <c r="F17" s="36"/>
      <c r="G17" s="18"/>
      <c r="H17" s="12"/>
      <c r="I17" s="14"/>
      <c r="K17" s="17"/>
      <c r="M17" s="10"/>
    </row>
    <row r="18" spans="1:13" ht="10.5" customHeight="1" x14ac:dyDescent="0.15">
      <c r="A18" s="33" t="s">
        <v>10</v>
      </c>
      <c r="B18" s="33" t="s">
        <v>50</v>
      </c>
      <c r="C18" s="33">
        <v>1</v>
      </c>
      <c r="D18" s="36" t="str">
        <f>IF($K$2&lt;&gt;"","",VLOOKUP(B18,[2]原簿２!$A$3:$J$18,C18+2,FALSE))</f>
        <v>増渕　裕都</v>
      </c>
      <c r="E18" s="37" t="str">
        <f>IF($K$2&lt;&gt;"","",VLOOKUP(B18,[2]原簿２!$A$3:$J$18,C18+6,FALSE))</f>
        <v>宇都宮工業</v>
      </c>
      <c r="F18" s="36" t="str">
        <f>IF($K$2&lt;&gt;"","",VLOOKUP(B18,[2]原簿２!$A$3:$J$18,2,FALSE))</f>
        <v>栃木県</v>
      </c>
      <c r="G18" s="16"/>
      <c r="H18" s="14"/>
      <c r="K18" s="17"/>
      <c r="L18" s="20"/>
      <c r="M18" s="10"/>
    </row>
    <row r="19" spans="1:13" ht="10.5" customHeight="1" x14ac:dyDescent="0.15">
      <c r="A19" s="33"/>
      <c r="B19" s="33"/>
      <c r="C19" s="33"/>
      <c r="D19" s="36"/>
      <c r="E19" s="37"/>
      <c r="F19" s="36"/>
      <c r="G19" s="18"/>
      <c r="H19" s="19"/>
      <c r="K19" s="17"/>
      <c r="L19" s="12"/>
      <c r="M19" s="10"/>
    </row>
    <row r="20" spans="1:13" ht="10.5" customHeight="1" x14ac:dyDescent="0.15">
      <c r="A20" s="33" t="s">
        <v>11</v>
      </c>
      <c r="B20" s="33" t="s">
        <v>51</v>
      </c>
      <c r="C20" s="33">
        <v>1</v>
      </c>
      <c r="D20" s="36" t="str">
        <f>IF($K$2&lt;&gt;"","",VLOOKUP(B20,[2]原簿２!$A$3:$J$18,C20+2,FALSE))</f>
        <v>吉村　拓真</v>
      </c>
      <c r="E20" s="37" t="str">
        <f>IF($K$2&lt;&gt;"","",VLOOKUP(B20,[2]原簿２!$A$3:$J$18,C20+6,FALSE))</f>
        <v>埼玉栄</v>
      </c>
      <c r="F20" s="36" t="str">
        <f>IF($K$2&lt;&gt;"","",VLOOKUP(B20,[2]原簿２!$A$3:$J$18,2,FALSE))</f>
        <v>埼玉県</v>
      </c>
      <c r="G20" s="16"/>
      <c r="H20" s="9"/>
      <c r="K20" s="17"/>
      <c r="L20" s="17"/>
      <c r="M20" s="10"/>
    </row>
    <row r="21" spans="1:13" ht="10.5" customHeight="1" x14ac:dyDescent="0.15">
      <c r="A21" s="33"/>
      <c r="B21" s="33"/>
      <c r="C21" s="33"/>
      <c r="D21" s="36"/>
      <c r="E21" s="37"/>
      <c r="F21" s="36"/>
      <c r="G21" s="18"/>
      <c r="H21" s="12"/>
      <c r="K21" s="17"/>
      <c r="L21" s="17"/>
      <c r="M21" s="10"/>
    </row>
    <row r="22" spans="1:13" ht="10.5" customHeight="1" x14ac:dyDescent="0.15">
      <c r="A22" s="33" t="s">
        <v>12</v>
      </c>
      <c r="B22" s="33" t="s">
        <v>52</v>
      </c>
      <c r="C22" s="33">
        <v>4</v>
      </c>
      <c r="D22" s="36" t="str">
        <f>IF($K$2&lt;&gt;"","",VLOOKUP(B22,[2]原簿２!$A$3:$J$18,C22+2,FALSE))</f>
        <v>大槻貞和</v>
      </c>
      <c r="E22" s="37" t="str">
        <f>IF($K$2&lt;&gt;"","",VLOOKUP(B22,[2]原簿２!$A$3:$J$18,C22+6,FALSE))</f>
        <v>世田谷学園</v>
      </c>
      <c r="F22" s="36" t="str">
        <f>IF($K$2&lt;&gt;"","",VLOOKUP(B22,[2]原簿２!$A$3:$J$18,2,FALSE))</f>
        <v>東京都</v>
      </c>
      <c r="G22" s="16"/>
      <c r="H22" s="14"/>
      <c r="I22" s="12"/>
      <c r="K22" s="17"/>
      <c r="L22" s="17"/>
      <c r="M22" s="10"/>
    </row>
    <row r="23" spans="1:13" ht="10.5" customHeight="1" x14ac:dyDescent="0.15">
      <c r="A23" s="33"/>
      <c r="B23" s="33"/>
      <c r="C23" s="33"/>
      <c r="D23" s="36"/>
      <c r="E23" s="37"/>
      <c r="F23" s="36"/>
      <c r="G23" s="18"/>
      <c r="H23" s="19"/>
      <c r="I23" s="17"/>
      <c r="K23" s="17"/>
      <c r="L23" s="17"/>
      <c r="M23" s="10"/>
    </row>
    <row r="24" spans="1:13" ht="10.5" customHeight="1" x14ac:dyDescent="0.15">
      <c r="A24" s="33" t="s">
        <v>13</v>
      </c>
      <c r="B24" s="33" t="s">
        <v>53</v>
      </c>
      <c r="C24" s="33">
        <v>3</v>
      </c>
      <c r="D24" s="36" t="str">
        <f>IF($K$2&lt;&gt;"","",VLOOKUP(B24,[2]原簿２!$A$3:$J$18,C24+2,FALSE))</f>
        <v>大山　力斗</v>
      </c>
      <c r="E24" s="37" t="str">
        <f>IF($K$2&lt;&gt;"","",VLOOKUP(B24,[2]原簿２!$A$3:$J$18,C24+6,FALSE))</f>
        <v>秀明八千代</v>
      </c>
      <c r="F24" s="36" t="str">
        <f>IF($K$2&lt;&gt;"","",VLOOKUP(B24,[2]原簿２!$A$3:$J$18,2,FALSE))</f>
        <v>千葉県</v>
      </c>
      <c r="G24" s="16"/>
      <c r="H24" s="9"/>
      <c r="I24" s="17"/>
      <c r="J24" s="12"/>
      <c r="K24" s="17"/>
      <c r="L24" s="17"/>
      <c r="M24" s="10"/>
    </row>
    <row r="25" spans="1:13" ht="10.5" customHeight="1" x14ac:dyDescent="0.15">
      <c r="A25" s="33"/>
      <c r="B25" s="33"/>
      <c r="C25" s="33"/>
      <c r="D25" s="36"/>
      <c r="E25" s="37"/>
      <c r="F25" s="36"/>
      <c r="G25" s="18"/>
      <c r="H25" s="12"/>
      <c r="I25" s="14"/>
      <c r="J25" s="17"/>
      <c r="K25" s="17"/>
      <c r="L25" s="17"/>
      <c r="M25" s="10"/>
    </row>
    <row r="26" spans="1:13" ht="10.5" customHeight="1" x14ac:dyDescent="0.15">
      <c r="A26" s="33" t="s">
        <v>14</v>
      </c>
      <c r="B26" s="33" t="s">
        <v>54</v>
      </c>
      <c r="C26" s="33">
        <v>2</v>
      </c>
      <c r="D26" s="36" t="str">
        <f>IF($K$2&lt;&gt;"","",VLOOKUP(B26,[2]原簿２!$A$3:$J$18,C26+2,FALSE))</f>
        <v>戸坂　凌</v>
      </c>
      <c r="E26" s="37" t="str">
        <f>IF($K$2&lt;&gt;"","",VLOOKUP(B26,[2]原簿２!$A$3:$J$18,C26+6,FALSE))</f>
        <v>水城</v>
      </c>
      <c r="F26" s="36" t="str">
        <f>IF($K$2&lt;&gt;"","",VLOOKUP(B26,[2]原簿２!$A$3:$J$18,2,FALSE))</f>
        <v>茨城県</v>
      </c>
      <c r="G26" s="16"/>
      <c r="H26" s="14"/>
      <c r="J26" s="17"/>
      <c r="K26" s="17"/>
      <c r="L26" s="17"/>
      <c r="M26" s="10"/>
    </row>
    <row r="27" spans="1:13" ht="10.5" customHeight="1" x14ac:dyDescent="0.15">
      <c r="A27" s="33"/>
      <c r="B27" s="33"/>
      <c r="C27" s="33"/>
      <c r="D27" s="36"/>
      <c r="E27" s="37"/>
      <c r="F27" s="36"/>
      <c r="G27" s="18"/>
      <c r="H27" s="19"/>
      <c r="J27" s="17"/>
      <c r="K27" s="14"/>
      <c r="L27" s="17"/>
      <c r="M27" s="10"/>
    </row>
    <row r="28" spans="1:13" ht="10.5" customHeight="1" x14ac:dyDescent="0.15">
      <c r="A28" s="33" t="s">
        <v>15</v>
      </c>
      <c r="B28" s="33" t="s">
        <v>55</v>
      </c>
      <c r="C28" s="33">
        <v>2</v>
      </c>
      <c r="D28" s="36" t="str">
        <f>IF($K$2&lt;&gt;"","",VLOOKUP(B28,[2]原簿２!$A$3:$J$18,C28+2,FALSE))</f>
        <v>佐伯　魁莉</v>
      </c>
      <c r="E28" s="37" t="str">
        <f>IF($K$2&lt;&gt;"","",VLOOKUP(B28,[2]原簿２!$A$3:$J$18,C28+6,FALSE))</f>
        <v>高崎商科大学附属</v>
      </c>
      <c r="F28" s="36" t="str">
        <f>IF($K$2&lt;&gt;"","",VLOOKUP(B28,[2]原簿２!$A$3:$J$18,2,FALSE))</f>
        <v>群馬県</v>
      </c>
      <c r="G28" s="16"/>
      <c r="H28" s="9"/>
      <c r="J28" s="17"/>
      <c r="L28" s="17"/>
      <c r="M28" s="10"/>
    </row>
    <row r="29" spans="1:13" ht="10.5" customHeight="1" x14ac:dyDescent="0.15">
      <c r="A29" s="33"/>
      <c r="B29" s="33"/>
      <c r="C29" s="33"/>
      <c r="D29" s="36"/>
      <c r="E29" s="37"/>
      <c r="F29" s="36"/>
      <c r="G29" s="18"/>
      <c r="H29" s="12"/>
      <c r="J29" s="17"/>
      <c r="L29" s="17"/>
      <c r="M29" s="10"/>
    </row>
    <row r="30" spans="1:13" ht="10.5" customHeight="1" x14ac:dyDescent="0.15">
      <c r="A30" s="33" t="s">
        <v>16</v>
      </c>
      <c r="B30" s="33" t="s">
        <v>56</v>
      </c>
      <c r="C30" s="33">
        <v>3</v>
      </c>
      <c r="D30" s="36" t="str">
        <f>IF($K$2&lt;&gt;"","",VLOOKUP(B30,[2]原簿２!$A$3:$J$18,C30+2,FALSE))</f>
        <v>帖地　拓也</v>
      </c>
      <c r="E30" s="37" t="str">
        <f>IF($K$2&lt;&gt;"","",VLOOKUP(B30,[2]原簿２!$A$3:$J$18,C30+6,FALSE))</f>
        <v>作新学院</v>
      </c>
      <c r="F30" s="36" t="str">
        <f>IF($K$2&lt;&gt;"","",VLOOKUP(B30,[2]原簿２!$A$3:$J$18,2,FALSE))</f>
        <v>栃木県</v>
      </c>
      <c r="G30" s="16"/>
      <c r="H30" s="14"/>
      <c r="I30" s="12"/>
      <c r="J30" s="17"/>
      <c r="L30" s="17"/>
      <c r="M30" s="10"/>
    </row>
    <row r="31" spans="1:13" ht="10.5" customHeight="1" x14ac:dyDescent="0.15">
      <c r="A31" s="33"/>
      <c r="B31" s="33"/>
      <c r="C31" s="33"/>
      <c r="D31" s="36"/>
      <c r="E31" s="37"/>
      <c r="F31" s="36"/>
      <c r="G31" s="18"/>
      <c r="H31" s="19"/>
      <c r="I31" s="17"/>
      <c r="J31" s="14"/>
      <c r="L31" s="17"/>
      <c r="M31" s="10"/>
    </row>
    <row r="32" spans="1:13" ht="10.5" customHeight="1" x14ac:dyDescent="0.15">
      <c r="A32" s="33" t="s">
        <v>17</v>
      </c>
      <c r="B32" s="33" t="s">
        <v>43</v>
      </c>
      <c r="C32" s="33">
        <v>4</v>
      </c>
      <c r="D32" s="36" t="str">
        <f>IF($K$2&lt;&gt;"","",VLOOKUP(B32,[2]原簿２!$A$3:$J$18,C32+2,FALSE))</f>
        <v>渡邉　祥介</v>
      </c>
      <c r="E32" s="37" t="str">
        <f>IF($K$2&lt;&gt;"","",VLOOKUP(B32,[2]原簿２!$A$3:$J$18,C32+6,FALSE))</f>
        <v>横浜創学館</v>
      </c>
      <c r="F32" s="36" t="str">
        <f>IF($K$2&lt;&gt;"","",VLOOKUP(B32,[2]原簿２!$A$3:$J$18,2,FALSE))</f>
        <v>神奈川県</v>
      </c>
      <c r="G32" s="16"/>
      <c r="H32" s="9"/>
      <c r="I32" s="17"/>
      <c r="L32" s="17"/>
      <c r="M32" s="10"/>
    </row>
    <row r="33" spans="1:13" ht="10.5" customHeight="1" x14ac:dyDescent="0.15">
      <c r="A33" s="33"/>
      <c r="B33" s="33"/>
      <c r="C33" s="33"/>
      <c r="D33" s="36"/>
      <c r="E33" s="37"/>
      <c r="F33" s="36"/>
      <c r="G33" s="18"/>
      <c r="H33" s="12"/>
      <c r="I33" s="14"/>
      <c r="L33" s="17"/>
      <c r="M33" s="10"/>
    </row>
    <row r="34" spans="1:13" ht="10.5" customHeight="1" x14ac:dyDescent="0.15">
      <c r="A34" s="33" t="s">
        <v>18</v>
      </c>
      <c r="B34" s="33" t="s">
        <v>57</v>
      </c>
      <c r="C34" s="33">
        <v>1</v>
      </c>
      <c r="D34" s="36" t="str">
        <f>IF($K$2&lt;&gt;"","",VLOOKUP(B34,[2]原簿２!$A$3:$J$18,C34+2,FALSE))</f>
        <v>村田　望留</v>
      </c>
      <c r="E34" s="37" t="str">
        <f>IF($K$2&lt;&gt;"","",VLOOKUP(B34,[2]原簿２!$A$3:$J$18,C34+6,FALSE))</f>
        <v>山梨学院</v>
      </c>
      <c r="F34" s="36" t="str">
        <f>IF($K$2&lt;&gt;"","",VLOOKUP(B34,[2]原簿２!$A$3:$J$18,2,FALSE))</f>
        <v>山梨県</v>
      </c>
      <c r="G34" s="16"/>
      <c r="H34" s="14"/>
      <c r="L34" s="17"/>
      <c r="M34" s="10"/>
    </row>
    <row r="35" spans="1:13" ht="10.5" customHeight="1" x14ac:dyDescent="0.15">
      <c r="A35" s="33"/>
      <c r="B35" s="33"/>
      <c r="C35" s="33"/>
      <c r="D35" s="36"/>
      <c r="E35" s="37"/>
      <c r="F35" s="36"/>
      <c r="L35" s="17"/>
      <c r="M35" s="20"/>
    </row>
    <row r="36" spans="1:13" ht="10.5" customHeight="1" x14ac:dyDescent="0.15">
      <c r="A36" s="33" t="s">
        <v>19</v>
      </c>
      <c r="B36" s="33" t="s">
        <v>43</v>
      </c>
      <c r="C36" s="33">
        <v>1</v>
      </c>
      <c r="D36" s="36" t="str">
        <f>IF($K$2&lt;&gt;"","",VLOOKUP(B36,[2]原簿２!$A$3:$J$18,C36+2,FALSE))</f>
        <v>星山　友貴</v>
      </c>
      <c r="E36" s="37" t="str">
        <f>IF($K$2&lt;&gt;"","",VLOOKUP(B36,[2]原簿２!$A$3:$J$18,C36+6,FALSE))</f>
        <v>横浜創学館</v>
      </c>
      <c r="F36" s="36" t="str">
        <f>IF($K$2&lt;&gt;"","",VLOOKUP(B36,[2]原簿２!$A$3:$J$18,2,FALSE))</f>
        <v>神奈川県</v>
      </c>
      <c r="G36" s="9"/>
      <c r="H36" s="9"/>
      <c r="I36" s="10"/>
      <c r="L36" s="17"/>
      <c r="M36" s="10"/>
    </row>
    <row r="37" spans="1:13" ht="10.5" customHeight="1" x14ac:dyDescent="0.15">
      <c r="A37" s="33"/>
      <c r="B37" s="33"/>
      <c r="C37" s="33"/>
      <c r="D37" s="36"/>
      <c r="E37" s="37"/>
      <c r="F37" s="36"/>
      <c r="G37" s="18"/>
      <c r="H37" s="12"/>
      <c r="I37" s="9"/>
      <c r="L37" s="17"/>
      <c r="M37" s="10"/>
    </row>
    <row r="38" spans="1:13" ht="10.5" customHeight="1" x14ac:dyDescent="0.15">
      <c r="A38" s="33" t="s">
        <v>20</v>
      </c>
      <c r="B38" s="33" t="s">
        <v>58</v>
      </c>
      <c r="C38" s="33">
        <v>3</v>
      </c>
      <c r="D38" s="36" t="str">
        <f>IF($K$2&lt;&gt;"","",VLOOKUP(B38,[2]原簿２!$A$3:$J$18,C38+2,FALSE))</f>
        <v>原　銀児</v>
      </c>
      <c r="E38" s="37" t="str">
        <f>IF($K$2&lt;&gt;"","",VLOOKUP(B38,[2]原簿２!$A$3:$J$18,C38+6,FALSE))</f>
        <v>水城</v>
      </c>
      <c r="F38" s="36" t="str">
        <f>IF($K$2&lt;&gt;"","",VLOOKUP(B38,[2]原簿２!$A$3:$J$18,2,FALSE))</f>
        <v>茨城県</v>
      </c>
      <c r="G38" s="16"/>
      <c r="H38" s="14"/>
      <c r="I38" s="10"/>
      <c r="J38" s="15"/>
      <c r="L38" s="17"/>
      <c r="M38" s="10"/>
    </row>
    <row r="39" spans="1:13" ht="10.5" customHeight="1" x14ac:dyDescent="0.15">
      <c r="A39" s="33"/>
      <c r="B39" s="33"/>
      <c r="C39" s="33"/>
      <c r="D39" s="36"/>
      <c r="E39" s="37"/>
      <c r="F39" s="36"/>
      <c r="G39" s="21"/>
      <c r="H39" s="10"/>
      <c r="I39" s="10"/>
      <c r="J39" s="20"/>
      <c r="L39" s="17"/>
      <c r="M39" s="10"/>
    </row>
    <row r="40" spans="1:13" ht="10.5" customHeight="1" x14ac:dyDescent="0.15">
      <c r="A40" s="33" t="s">
        <v>21</v>
      </c>
      <c r="B40" s="33" t="s">
        <v>50</v>
      </c>
      <c r="C40" s="33">
        <v>4</v>
      </c>
      <c r="D40" s="36" t="str">
        <f>IF($K$2&lt;&gt;"","",VLOOKUP(B40,[2]原簿２!$A$3:$J$18,C40+2,FALSE))</f>
        <v>長島　拳矢</v>
      </c>
      <c r="E40" s="37" t="str">
        <f>IF($K$2&lt;&gt;"","",VLOOKUP(B40,[2]原簿２!$A$3:$J$18,C40+6,FALSE))</f>
        <v>栃木商業</v>
      </c>
      <c r="F40" s="36" t="str">
        <f>IF($K$2&lt;&gt;"","",VLOOKUP(B40,[2]原簿２!$A$3:$J$18,2,FALSE))</f>
        <v>栃木県</v>
      </c>
      <c r="G40" s="16"/>
      <c r="H40" s="9"/>
      <c r="I40" s="17"/>
      <c r="J40" s="12"/>
      <c r="L40" s="17"/>
      <c r="M40" s="10"/>
    </row>
    <row r="41" spans="1:13" ht="10.5" customHeight="1" x14ac:dyDescent="0.15">
      <c r="A41" s="33"/>
      <c r="B41" s="33"/>
      <c r="C41" s="33"/>
      <c r="D41" s="36"/>
      <c r="E41" s="37"/>
      <c r="F41" s="36"/>
      <c r="G41" s="18"/>
      <c r="H41" s="12"/>
      <c r="I41" s="14"/>
      <c r="J41" s="17"/>
      <c r="L41" s="17"/>
      <c r="M41" s="10"/>
    </row>
    <row r="42" spans="1:13" ht="10.5" customHeight="1" x14ac:dyDescent="0.15">
      <c r="A42" s="33" t="s">
        <v>22</v>
      </c>
      <c r="B42" s="33" t="s">
        <v>52</v>
      </c>
      <c r="C42" s="33">
        <v>2</v>
      </c>
      <c r="D42" s="36" t="str">
        <f>IF($K$2&lt;&gt;"","",VLOOKUP(B42,[2]原簿２!$A$3:$J$18,C42+2,FALSE))</f>
        <v>甲斐絢人</v>
      </c>
      <c r="E42" s="37" t="str">
        <f>IF($K$2&lt;&gt;"","",VLOOKUP(B42,[2]原簿２!$A$3:$J$18,C42+6,FALSE))</f>
        <v>保善</v>
      </c>
      <c r="F42" s="36" t="str">
        <f>IF($K$2&lt;&gt;"","",VLOOKUP(B42,[2]原簿２!$A$3:$J$18,2,FALSE))</f>
        <v>東京都</v>
      </c>
      <c r="G42" s="16"/>
      <c r="H42" s="14"/>
      <c r="J42" s="17"/>
      <c r="L42" s="17"/>
      <c r="M42" s="10"/>
    </row>
    <row r="43" spans="1:13" ht="10.5" customHeight="1" x14ac:dyDescent="0.15">
      <c r="A43" s="33"/>
      <c r="B43" s="33"/>
      <c r="C43" s="33"/>
      <c r="D43" s="36"/>
      <c r="E43" s="37"/>
      <c r="F43" s="36"/>
      <c r="G43" s="18"/>
      <c r="H43" s="19"/>
      <c r="J43" s="17"/>
      <c r="L43" s="17"/>
      <c r="M43" s="10"/>
    </row>
    <row r="44" spans="1:13" ht="10.5" customHeight="1" x14ac:dyDescent="0.15">
      <c r="A44" s="33" t="s">
        <v>23</v>
      </c>
      <c r="B44" s="33" t="s">
        <v>51</v>
      </c>
      <c r="C44" s="33">
        <v>2</v>
      </c>
      <c r="D44" s="36" t="str">
        <f>IF($K$2&lt;&gt;"","",VLOOKUP(B44,[2]原簿２!$A$3:$J$18,C44+2,FALSE))</f>
        <v>中田　匠</v>
      </c>
      <c r="E44" s="37" t="str">
        <f>IF($K$2&lt;&gt;"","",VLOOKUP(B44,[2]原簿２!$A$3:$J$18,C44+6,FALSE))</f>
        <v>栄北</v>
      </c>
      <c r="F44" s="36" t="str">
        <f>IF($K$2&lt;&gt;"","",VLOOKUP(B44,[2]原簿２!$A$3:$J$18,2,FALSE))</f>
        <v>埼玉県</v>
      </c>
      <c r="G44" s="16"/>
      <c r="H44" s="9"/>
      <c r="J44" s="17"/>
      <c r="K44" s="12"/>
      <c r="L44" s="17"/>
      <c r="M44" s="10"/>
    </row>
    <row r="45" spans="1:13" ht="10.5" customHeight="1" x14ac:dyDescent="0.15">
      <c r="A45" s="33"/>
      <c r="B45" s="33"/>
      <c r="C45" s="33"/>
      <c r="D45" s="36"/>
      <c r="E45" s="37"/>
      <c r="F45" s="36"/>
      <c r="G45" s="18"/>
      <c r="H45" s="12"/>
      <c r="J45" s="17"/>
      <c r="K45" s="17"/>
      <c r="L45" s="17"/>
      <c r="M45" s="10"/>
    </row>
    <row r="46" spans="1:13" ht="10.5" customHeight="1" x14ac:dyDescent="0.15">
      <c r="A46" s="33" t="s">
        <v>24</v>
      </c>
      <c r="B46" s="33" t="s">
        <v>59</v>
      </c>
      <c r="C46" s="33">
        <v>3</v>
      </c>
      <c r="D46" s="36" t="str">
        <f>IF($K$2&lt;&gt;"","",VLOOKUP(B46,[2]原簿２!$A$3:$J$18,C46+2,FALSE))</f>
        <v>宇賀神　拓斗</v>
      </c>
      <c r="E46" s="37" t="str">
        <f>IF($K$2&lt;&gt;"","",VLOOKUP(B46,[2]原簿２!$A$3:$J$18,C46+6,FALSE))</f>
        <v>山梨学院</v>
      </c>
      <c r="F46" s="36" t="str">
        <f>IF($K$2&lt;&gt;"","",VLOOKUP(B46,[2]原簿２!$A$3:$J$18,2,FALSE))</f>
        <v>山梨県</v>
      </c>
      <c r="G46" s="16"/>
      <c r="H46" s="14"/>
      <c r="I46" s="12"/>
      <c r="J46" s="17"/>
      <c r="K46" s="17"/>
      <c r="L46" s="17"/>
      <c r="M46" s="10"/>
    </row>
    <row r="47" spans="1:13" ht="10.5" customHeight="1" x14ac:dyDescent="0.15">
      <c r="A47" s="33"/>
      <c r="B47" s="33"/>
      <c r="C47" s="33"/>
      <c r="D47" s="36"/>
      <c r="E47" s="37"/>
      <c r="F47" s="36"/>
      <c r="G47" s="18"/>
      <c r="H47" s="19"/>
      <c r="I47" s="17"/>
      <c r="J47" s="14"/>
      <c r="K47" s="17"/>
      <c r="L47" s="17"/>
      <c r="M47" s="10"/>
    </row>
    <row r="48" spans="1:13" ht="10.5" customHeight="1" x14ac:dyDescent="0.15">
      <c r="A48" s="33" t="s">
        <v>25</v>
      </c>
      <c r="B48" s="33" t="s">
        <v>53</v>
      </c>
      <c r="C48" s="33">
        <v>4</v>
      </c>
      <c r="D48" s="36" t="str">
        <f>IF($K$2&lt;&gt;"","",VLOOKUP(B48,[2]原簿２!$A$3:$J$18,C48+2,FALSE))</f>
        <v>村上　晧哉　</v>
      </c>
      <c r="E48" s="37" t="str">
        <f>IF($K$2&lt;&gt;"","",VLOOKUP(B48,[2]原簿２!$A$3:$J$18,C48+6,FALSE))</f>
        <v>渋谷教育学園幕張</v>
      </c>
      <c r="F48" s="36" t="str">
        <f>IF($K$2&lt;&gt;"","",VLOOKUP(B48,[2]原簿２!$A$3:$J$18,2,FALSE))</f>
        <v>千葉県</v>
      </c>
      <c r="G48" s="16"/>
      <c r="H48" s="9"/>
      <c r="I48" s="17"/>
      <c r="K48" s="17"/>
      <c r="L48" s="17"/>
      <c r="M48" s="10"/>
    </row>
    <row r="49" spans="1:13" ht="10.5" customHeight="1" x14ac:dyDescent="0.15">
      <c r="A49" s="33"/>
      <c r="B49" s="33"/>
      <c r="C49" s="33"/>
      <c r="D49" s="36"/>
      <c r="E49" s="37"/>
      <c r="F49" s="36"/>
      <c r="G49" s="18"/>
      <c r="H49" s="12"/>
      <c r="I49" s="14"/>
      <c r="K49" s="17"/>
      <c r="L49" s="17"/>
      <c r="M49" s="10"/>
    </row>
    <row r="50" spans="1:13" ht="10.5" customHeight="1" x14ac:dyDescent="0.15">
      <c r="A50" s="33" t="s">
        <v>26</v>
      </c>
      <c r="B50" s="33" t="s">
        <v>60</v>
      </c>
      <c r="C50" s="33">
        <v>1</v>
      </c>
      <c r="D50" s="36" t="str">
        <f>IF($K$2&lt;&gt;"","",VLOOKUP(B50,[2]原簿２!$A$3:$J$18,C50+2,FALSE))</f>
        <v>本島　悠稀</v>
      </c>
      <c r="E50" s="37" t="str">
        <f>IF($K$2&lt;&gt;"","",VLOOKUP(B50,[2]原簿２!$A$3:$J$18,C50+6,FALSE))</f>
        <v>県立前橋工業</v>
      </c>
      <c r="F50" s="36" t="str">
        <f>IF($K$2&lt;&gt;"","",VLOOKUP(B50,[2]原簿２!$A$3:$J$18,2,FALSE))</f>
        <v>群馬県</v>
      </c>
      <c r="G50" s="16"/>
      <c r="H50" s="14"/>
      <c r="K50" s="17"/>
      <c r="L50" s="22"/>
      <c r="M50" s="10"/>
    </row>
    <row r="51" spans="1:13" ht="10.5" customHeight="1" x14ac:dyDescent="0.15">
      <c r="A51" s="33"/>
      <c r="B51" s="33"/>
      <c r="C51" s="33"/>
      <c r="D51" s="36"/>
      <c r="E51" s="37"/>
      <c r="F51" s="36"/>
      <c r="G51" s="18"/>
      <c r="H51" s="19"/>
      <c r="K51" s="17"/>
      <c r="M51" s="10"/>
    </row>
    <row r="52" spans="1:13" ht="10.5" customHeight="1" x14ac:dyDescent="0.15">
      <c r="A52" s="33" t="s">
        <v>27</v>
      </c>
      <c r="B52" s="33" t="s">
        <v>61</v>
      </c>
      <c r="C52" s="33">
        <v>1</v>
      </c>
      <c r="D52" s="36" t="str">
        <f>IF($K$2&lt;&gt;"","",VLOOKUP(B52,[2]原簿２!$A$3:$J$18,C52+2,FALSE))</f>
        <v>本　　一将</v>
      </c>
      <c r="E52" s="37" t="str">
        <f>IF($K$2&lt;&gt;"","",VLOOKUP(B52,[2]原簿２!$A$3:$J$18,C52+6,FALSE))</f>
        <v>拓殖大学紅陵</v>
      </c>
      <c r="F52" s="36" t="str">
        <f>IF($K$2&lt;&gt;"","",VLOOKUP(B52,[2]原簿２!$A$3:$J$18,2,FALSE))</f>
        <v>千葉県</v>
      </c>
      <c r="G52" s="16"/>
      <c r="H52" s="9"/>
      <c r="K52" s="17"/>
      <c r="M52" s="10"/>
    </row>
    <row r="53" spans="1:13" ht="10.5" customHeight="1" x14ac:dyDescent="0.15">
      <c r="A53" s="33"/>
      <c r="B53" s="33"/>
      <c r="C53" s="33"/>
      <c r="D53" s="36"/>
      <c r="E53" s="37"/>
      <c r="F53" s="36"/>
      <c r="G53" s="18"/>
      <c r="H53" s="12"/>
      <c r="K53" s="17"/>
      <c r="M53" s="10"/>
    </row>
    <row r="54" spans="1:13" ht="10.5" customHeight="1" x14ac:dyDescent="0.15">
      <c r="A54" s="33" t="s">
        <v>28</v>
      </c>
      <c r="B54" s="33" t="s">
        <v>62</v>
      </c>
      <c r="C54" s="33">
        <v>3</v>
      </c>
      <c r="D54" s="36" t="str">
        <f>IF($K$2&lt;&gt;"","",VLOOKUP(B54,[2]原簿２!$A$3:$J$18,C54+2,FALSE))</f>
        <v>櫻井義行</v>
      </c>
      <c r="E54" s="37" t="str">
        <f>IF($K$2&lt;&gt;"","",VLOOKUP(B54,[2]原簿２!$A$3:$J$18,C54+6,FALSE))</f>
        <v>帝京</v>
      </c>
      <c r="F54" s="36" t="str">
        <f>IF($K$2&lt;&gt;"","",VLOOKUP(B54,[2]原簿２!$A$3:$J$18,2,FALSE))</f>
        <v>東京都</v>
      </c>
      <c r="G54" s="16"/>
      <c r="H54" s="14"/>
      <c r="I54" s="12"/>
      <c r="K54" s="17"/>
      <c r="M54" s="10"/>
    </row>
    <row r="55" spans="1:13" ht="10.5" customHeight="1" x14ac:dyDescent="0.15">
      <c r="A55" s="33"/>
      <c r="B55" s="33"/>
      <c r="C55" s="33"/>
      <c r="D55" s="36"/>
      <c r="E55" s="37"/>
      <c r="F55" s="36"/>
      <c r="G55" s="18"/>
      <c r="H55" s="19"/>
      <c r="I55" s="17"/>
      <c r="K55" s="17"/>
      <c r="M55" s="10"/>
    </row>
    <row r="56" spans="1:13" ht="10.5" customHeight="1" x14ac:dyDescent="0.15">
      <c r="A56" s="33" t="s">
        <v>29</v>
      </c>
      <c r="B56" s="33" t="s">
        <v>55</v>
      </c>
      <c r="C56" s="33">
        <v>4</v>
      </c>
      <c r="D56" s="36" t="str">
        <f>IF($K$2&lt;&gt;"","",VLOOKUP(B56,[2]原簿２!$A$3:$J$18,C56+2,FALSE))</f>
        <v>老川　　　翔</v>
      </c>
      <c r="E56" s="37" t="str">
        <f>IF($K$2&lt;&gt;"","",VLOOKUP(B56,[2]原簿２!$A$3:$J$18,C56+6,FALSE))</f>
        <v>県立前橋工業</v>
      </c>
      <c r="F56" s="36" t="str">
        <f>IF($K$2&lt;&gt;"","",VLOOKUP(B56,[2]原簿２!$A$3:$J$18,2,FALSE))</f>
        <v>群馬県</v>
      </c>
      <c r="G56" s="16"/>
      <c r="H56" s="9"/>
      <c r="I56" s="17"/>
      <c r="J56" s="12"/>
      <c r="K56" s="17"/>
      <c r="M56" s="10"/>
    </row>
    <row r="57" spans="1:13" ht="10.5" customHeight="1" x14ac:dyDescent="0.15">
      <c r="A57" s="33"/>
      <c r="B57" s="33"/>
      <c r="C57" s="33"/>
      <c r="D57" s="36"/>
      <c r="E57" s="37"/>
      <c r="F57" s="36"/>
      <c r="G57" s="18"/>
      <c r="H57" s="12"/>
      <c r="I57" s="14"/>
      <c r="J57" s="17"/>
      <c r="K57" s="17"/>
      <c r="M57" s="10"/>
    </row>
    <row r="58" spans="1:13" ht="10.5" customHeight="1" x14ac:dyDescent="0.15">
      <c r="A58" s="33" t="s">
        <v>30</v>
      </c>
      <c r="B58" s="33" t="s">
        <v>63</v>
      </c>
      <c r="C58" s="33">
        <v>2</v>
      </c>
      <c r="D58" s="36" t="str">
        <f>IF($K$2&lt;&gt;"","",VLOOKUP(B58,[2]原簿２!$A$3:$J$18,C58+2,FALSE))</f>
        <v>深澤　拓椰</v>
      </c>
      <c r="E58" s="37" t="str">
        <f>IF($K$2&lt;&gt;"","",VLOOKUP(B58,[2]原簿２!$A$3:$J$18,C58+6,FALSE))</f>
        <v>駿台甲府</v>
      </c>
      <c r="F58" s="36" t="str">
        <f>IF($K$2&lt;&gt;"","",VLOOKUP(B58,[2]原簿２!$A$3:$J$18,2,FALSE))</f>
        <v>山梨県</v>
      </c>
      <c r="G58" s="16"/>
      <c r="H58" s="14"/>
      <c r="J58" s="17"/>
      <c r="K58" s="17"/>
      <c r="M58" s="10"/>
    </row>
    <row r="59" spans="1:13" ht="10.5" customHeight="1" x14ac:dyDescent="0.15">
      <c r="A59" s="33"/>
      <c r="B59" s="33"/>
      <c r="C59" s="33"/>
      <c r="D59" s="36"/>
      <c r="E59" s="37"/>
      <c r="F59" s="36"/>
      <c r="G59" s="18"/>
      <c r="H59" s="19"/>
      <c r="J59" s="17"/>
      <c r="K59" s="14"/>
      <c r="M59" s="10"/>
    </row>
    <row r="60" spans="1:13" ht="10.5" customHeight="1" x14ac:dyDescent="0.15">
      <c r="A60" s="33" t="s">
        <v>31</v>
      </c>
      <c r="B60" s="33" t="s">
        <v>64</v>
      </c>
      <c r="C60" s="33">
        <v>2</v>
      </c>
      <c r="D60" s="36" t="str">
        <f>IF($K$2&lt;&gt;"","",VLOOKUP(B60,[2]原簿２!$A$3:$J$18,C60+2,FALSE))</f>
        <v>栗田　英樹</v>
      </c>
      <c r="E60" s="37" t="str">
        <f>IF($K$2&lt;&gt;"","",VLOOKUP(B60,[2]原簿２!$A$3:$J$18,C60+6,FALSE))</f>
        <v>作新学院</v>
      </c>
      <c r="F60" s="36" t="str">
        <f>IF($K$2&lt;&gt;"","",VLOOKUP(B60,[2]原簿２!$A$3:$J$18,2,FALSE))</f>
        <v>栃木県</v>
      </c>
      <c r="G60" s="16"/>
      <c r="H60" s="9"/>
      <c r="J60" s="17"/>
      <c r="M60" s="10"/>
    </row>
    <row r="61" spans="1:13" ht="10.5" customHeight="1" x14ac:dyDescent="0.15">
      <c r="A61" s="33"/>
      <c r="B61" s="33"/>
      <c r="C61" s="33"/>
      <c r="D61" s="36"/>
      <c r="E61" s="37"/>
      <c r="F61" s="36"/>
      <c r="G61" s="18"/>
      <c r="H61" s="12"/>
      <c r="J61" s="17"/>
      <c r="M61" s="10"/>
    </row>
    <row r="62" spans="1:13" ht="10.5" customHeight="1" x14ac:dyDescent="0.15">
      <c r="A62" s="33" t="s">
        <v>32</v>
      </c>
      <c r="B62" s="33" t="s">
        <v>65</v>
      </c>
      <c r="C62" s="33">
        <v>3</v>
      </c>
      <c r="D62" s="36" t="str">
        <f>IF($K$2&lt;&gt;"","",VLOOKUP(B62,[2]原簿２!$A$3:$J$18,C62+2,FALSE))</f>
        <v>梅原　静弥</v>
      </c>
      <c r="E62" s="37" t="str">
        <f>IF($K$2&lt;&gt;"","",VLOOKUP(B62,[2]原簿２!$A$3:$J$18,C62+6,FALSE))</f>
        <v>星槎学園</v>
      </c>
      <c r="F62" s="36" t="str">
        <f>IF($K$2&lt;&gt;"","",VLOOKUP(B62,[2]原簿２!$A$3:$J$18,2,FALSE))</f>
        <v>神奈川県</v>
      </c>
      <c r="G62" s="16"/>
      <c r="H62" s="14"/>
      <c r="I62" s="12"/>
      <c r="J62" s="17"/>
      <c r="M62" s="10"/>
    </row>
    <row r="63" spans="1:13" ht="10.5" customHeight="1" x14ac:dyDescent="0.15">
      <c r="A63" s="33"/>
      <c r="B63" s="33"/>
      <c r="C63" s="33"/>
      <c r="D63" s="36"/>
      <c r="E63" s="37"/>
      <c r="F63" s="36"/>
      <c r="G63" s="18"/>
      <c r="H63" s="19"/>
      <c r="I63" s="17"/>
      <c r="J63" s="14"/>
      <c r="M63" s="10"/>
    </row>
    <row r="64" spans="1:13" ht="10.5" customHeight="1" x14ac:dyDescent="0.15">
      <c r="A64" s="33" t="s">
        <v>33</v>
      </c>
      <c r="B64" s="33" t="s">
        <v>66</v>
      </c>
      <c r="C64" s="33">
        <v>4</v>
      </c>
      <c r="D64" s="36" t="str">
        <f>IF($K$2&lt;&gt;"","",VLOOKUP(B64,[2]原簿２!$A$3:$J$18,C64+2,FALSE))</f>
        <v>中村　隆聖</v>
      </c>
      <c r="E64" s="37" t="str">
        <f>IF($K$2&lt;&gt;"","",VLOOKUP(B64,[2]原簿２!$A$3:$J$18,C64+6,FALSE))</f>
        <v>埼玉栄</v>
      </c>
      <c r="F64" s="36" t="str">
        <f>IF($K$2&lt;&gt;"","",VLOOKUP(B64,[2]原簿２!$A$3:$J$18,2,FALSE))</f>
        <v>埼玉県</v>
      </c>
      <c r="G64" s="21"/>
      <c r="H64" s="10"/>
      <c r="I64" s="17"/>
      <c r="J64" s="10"/>
      <c r="M64" s="10"/>
    </row>
    <row r="65" spans="1:13" ht="10.5" customHeight="1" x14ac:dyDescent="0.15">
      <c r="A65" s="33"/>
      <c r="B65" s="33"/>
      <c r="C65" s="33"/>
      <c r="D65" s="36"/>
      <c r="E65" s="37"/>
      <c r="F65" s="36"/>
      <c r="G65" s="23"/>
      <c r="H65" s="12"/>
      <c r="I65" s="14"/>
      <c r="J65" s="10"/>
      <c r="M65" s="10"/>
    </row>
    <row r="66" spans="1:13" ht="10.5" customHeight="1" x14ac:dyDescent="0.15">
      <c r="A66" s="33" t="s">
        <v>34</v>
      </c>
      <c r="B66" s="33" t="s">
        <v>67</v>
      </c>
      <c r="C66" s="33">
        <v>1</v>
      </c>
      <c r="D66" s="36" t="str">
        <f>IF($K$2&lt;&gt;"","",VLOOKUP(B66,[2]原簿２!$A$3:$J$18,C66+2,FALSE))</f>
        <v>志村　昴紀</v>
      </c>
      <c r="E66" s="37" t="str">
        <f>IF($K$2&lt;&gt;"","",VLOOKUP(B66,[2]原簿２!$A$3:$J$18,C66+6,FALSE))</f>
        <v>水城</v>
      </c>
      <c r="F66" s="36" t="str">
        <f>IF($K$2&lt;&gt;"","",VLOOKUP(B66,[2]原簿２!$A$3:$J$18,2,FALSE))</f>
        <v>茨城県</v>
      </c>
      <c r="G66" s="13"/>
      <c r="H66" s="14"/>
      <c r="M66" s="10"/>
    </row>
    <row r="67" spans="1:13" ht="10.5" customHeight="1" x14ac:dyDescent="0.15">
      <c r="A67" s="33"/>
      <c r="B67" s="33"/>
      <c r="C67" s="33"/>
      <c r="D67" s="36"/>
      <c r="E67" s="37"/>
      <c r="F67" s="36"/>
      <c r="M67" s="10"/>
    </row>
  </sheetData>
  <mergeCells count="194">
    <mergeCell ref="A6:A7"/>
    <mergeCell ref="B6:B7"/>
    <mergeCell ref="C6:C7"/>
    <mergeCell ref="D6:D7"/>
    <mergeCell ref="E6:E7"/>
    <mergeCell ref="F6:F7"/>
    <mergeCell ref="A1:M1"/>
    <mergeCell ref="A3:C3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</mergeCells>
  <phoneticPr fontId="7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2]!KA">
                <anchor moveWithCells="1" sizeWithCells="1">
                  <from>
                    <xdr:col>13</xdr:col>
                    <xdr:colOff>523875</xdr:colOff>
                    <xdr:row>0</xdr:row>
                    <xdr:rowOff>114300</xdr:rowOff>
                  </from>
                  <to>
                    <xdr:col>14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2]!実行">
                <anchor moveWithCells="1" sizeWithCells="1">
                  <from>
                    <xdr:col>13</xdr:col>
                    <xdr:colOff>542925</xdr:colOff>
                    <xdr:row>2</xdr:row>
                    <xdr:rowOff>200025</xdr:rowOff>
                  </from>
                  <to>
                    <xdr:col>14</xdr:col>
                    <xdr:colOff>352425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35.75" style="1" customWidth="1"/>
    <col min="5" max="5" width="10.125" style="1" customWidth="1"/>
    <col min="6" max="12" width="5" style="1" customWidth="1"/>
    <col min="13" max="256" width="9" style="1"/>
    <col min="257" max="257" width="7.875" style="1" customWidth="1"/>
    <col min="258" max="259" width="1.625" style="1" customWidth="1"/>
    <col min="260" max="260" width="35.75" style="1" customWidth="1"/>
    <col min="261" max="261" width="10.125" style="1" customWidth="1"/>
    <col min="262" max="268" width="5" style="1" customWidth="1"/>
    <col min="269" max="512" width="9" style="1"/>
    <col min="513" max="513" width="7.875" style="1" customWidth="1"/>
    <col min="514" max="515" width="1.625" style="1" customWidth="1"/>
    <col min="516" max="516" width="35.75" style="1" customWidth="1"/>
    <col min="517" max="517" width="10.125" style="1" customWidth="1"/>
    <col min="518" max="524" width="5" style="1" customWidth="1"/>
    <col min="525" max="768" width="9" style="1"/>
    <col min="769" max="769" width="7.875" style="1" customWidth="1"/>
    <col min="770" max="771" width="1.625" style="1" customWidth="1"/>
    <col min="772" max="772" width="35.75" style="1" customWidth="1"/>
    <col min="773" max="773" width="10.125" style="1" customWidth="1"/>
    <col min="774" max="780" width="5" style="1" customWidth="1"/>
    <col min="781" max="1024" width="9" style="1"/>
    <col min="1025" max="1025" width="7.875" style="1" customWidth="1"/>
    <col min="1026" max="1027" width="1.625" style="1" customWidth="1"/>
    <col min="1028" max="1028" width="35.75" style="1" customWidth="1"/>
    <col min="1029" max="1029" width="10.125" style="1" customWidth="1"/>
    <col min="1030" max="1036" width="5" style="1" customWidth="1"/>
    <col min="1037" max="1280" width="9" style="1"/>
    <col min="1281" max="1281" width="7.875" style="1" customWidth="1"/>
    <col min="1282" max="1283" width="1.625" style="1" customWidth="1"/>
    <col min="1284" max="1284" width="35.75" style="1" customWidth="1"/>
    <col min="1285" max="1285" width="10.125" style="1" customWidth="1"/>
    <col min="1286" max="1292" width="5" style="1" customWidth="1"/>
    <col min="1293" max="1536" width="9" style="1"/>
    <col min="1537" max="1537" width="7.875" style="1" customWidth="1"/>
    <col min="1538" max="1539" width="1.625" style="1" customWidth="1"/>
    <col min="1540" max="1540" width="35.75" style="1" customWidth="1"/>
    <col min="1541" max="1541" width="10.125" style="1" customWidth="1"/>
    <col min="1542" max="1548" width="5" style="1" customWidth="1"/>
    <col min="1549" max="1792" width="9" style="1"/>
    <col min="1793" max="1793" width="7.875" style="1" customWidth="1"/>
    <col min="1794" max="1795" width="1.625" style="1" customWidth="1"/>
    <col min="1796" max="1796" width="35.75" style="1" customWidth="1"/>
    <col min="1797" max="1797" width="10.125" style="1" customWidth="1"/>
    <col min="1798" max="1804" width="5" style="1" customWidth="1"/>
    <col min="1805" max="2048" width="9" style="1"/>
    <col min="2049" max="2049" width="7.875" style="1" customWidth="1"/>
    <col min="2050" max="2051" width="1.625" style="1" customWidth="1"/>
    <col min="2052" max="2052" width="35.75" style="1" customWidth="1"/>
    <col min="2053" max="2053" width="10.125" style="1" customWidth="1"/>
    <col min="2054" max="2060" width="5" style="1" customWidth="1"/>
    <col min="2061" max="2304" width="9" style="1"/>
    <col min="2305" max="2305" width="7.875" style="1" customWidth="1"/>
    <col min="2306" max="2307" width="1.625" style="1" customWidth="1"/>
    <col min="2308" max="2308" width="35.75" style="1" customWidth="1"/>
    <col min="2309" max="2309" width="10.125" style="1" customWidth="1"/>
    <col min="2310" max="2316" width="5" style="1" customWidth="1"/>
    <col min="2317" max="2560" width="9" style="1"/>
    <col min="2561" max="2561" width="7.875" style="1" customWidth="1"/>
    <col min="2562" max="2563" width="1.625" style="1" customWidth="1"/>
    <col min="2564" max="2564" width="35.75" style="1" customWidth="1"/>
    <col min="2565" max="2565" width="10.125" style="1" customWidth="1"/>
    <col min="2566" max="2572" width="5" style="1" customWidth="1"/>
    <col min="2573" max="2816" width="9" style="1"/>
    <col min="2817" max="2817" width="7.875" style="1" customWidth="1"/>
    <col min="2818" max="2819" width="1.625" style="1" customWidth="1"/>
    <col min="2820" max="2820" width="35.75" style="1" customWidth="1"/>
    <col min="2821" max="2821" width="10.125" style="1" customWidth="1"/>
    <col min="2822" max="2828" width="5" style="1" customWidth="1"/>
    <col min="2829" max="3072" width="9" style="1"/>
    <col min="3073" max="3073" width="7.875" style="1" customWidth="1"/>
    <col min="3074" max="3075" width="1.625" style="1" customWidth="1"/>
    <col min="3076" max="3076" width="35.75" style="1" customWidth="1"/>
    <col min="3077" max="3077" width="10.125" style="1" customWidth="1"/>
    <col min="3078" max="3084" width="5" style="1" customWidth="1"/>
    <col min="3085" max="3328" width="9" style="1"/>
    <col min="3329" max="3329" width="7.875" style="1" customWidth="1"/>
    <col min="3330" max="3331" width="1.625" style="1" customWidth="1"/>
    <col min="3332" max="3332" width="35.75" style="1" customWidth="1"/>
    <col min="3333" max="3333" width="10.125" style="1" customWidth="1"/>
    <col min="3334" max="3340" width="5" style="1" customWidth="1"/>
    <col min="3341" max="3584" width="9" style="1"/>
    <col min="3585" max="3585" width="7.875" style="1" customWidth="1"/>
    <col min="3586" max="3587" width="1.625" style="1" customWidth="1"/>
    <col min="3588" max="3588" width="35.75" style="1" customWidth="1"/>
    <col min="3589" max="3589" width="10.125" style="1" customWidth="1"/>
    <col min="3590" max="3596" width="5" style="1" customWidth="1"/>
    <col min="3597" max="3840" width="9" style="1"/>
    <col min="3841" max="3841" width="7.875" style="1" customWidth="1"/>
    <col min="3842" max="3843" width="1.625" style="1" customWidth="1"/>
    <col min="3844" max="3844" width="35.75" style="1" customWidth="1"/>
    <col min="3845" max="3845" width="10.125" style="1" customWidth="1"/>
    <col min="3846" max="3852" width="5" style="1" customWidth="1"/>
    <col min="3853" max="4096" width="9" style="1"/>
    <col min="4097" max="4097" width="7.875" style="1" customWidth="1"/>
    <col min="4098" max="4099" width="1.625" style="1" customWidth="1"/>
    <col min="4100" max="4100" width="35.75" style="1" customWidth="1"/>
    <col min="4101" max="4101" width="10.125" style="1" customWidth="1"/>
    <col min="4102" max="4108" width="5" style="1" customWidth="1"/>
    <col min="4109" max="4352" width="9" style="1"/>
    <col min="4353" max="4353" width="7.875" style="1" customWidth="1"/>
    <col min="4354" max="4355" width="1.625" style="1" customWidth="1"/>
    <col min="4356" max="4356" width="35.75" style="1" customWidth="1"/>
    <col min="4357" max="4357" width="10.125" style="1" customWidth="1"/>
    <col min="4358" max="4364" width="5" style="1" customWidth="1"/>
    <col min="4365" max="4608" width="9" style="1"/>
    <col min="4609" max="4609" width="7.875" style="1" customWidth="1"/>
    <col min="4610" max="4611" width="1.625" style="1" customWidth="1"/>
    <col min="4612" max="4612" width="35.75" style="1" customWidth="1"/>
    <col min="4613" max="4613" width="10.125" style="1" customWidth="1"/>
    <col min="4614" max="4620" width="5" style="1" customWidth="1"/>
    <col min="4621" max="4864" width="9" style="1"/>
    <col min="4865" max="4865" width="7.875" style="1" customWidth="1"/>
    <col min="4866" max="4867" width="1.625" style="1" customWidth="1"/>
    <col min="4868" max="4868" width="35.75" style="1" customWidth="1"/>
    <col min="4869" max="4869" width="10.125" style="1" customWidth="1"/>
    <col min="4870" max="4876" width="5" style="1" customWidth="1"/>
    <col min="4877" max="5120" width="9" style="1"/>
    <col min="5121" max="5121" width="7.875" style="1" customWidth="1"/>
    <col min="5122" max="5123" width="1.625" style="1" customWidth="1"/>
    <col min="5124" max="5124" width="35.75" style="1" customWidth="1"/>
    <col min="5125" max="5125" width="10.125" style="1" customWidth="1"/>
    <col min="5126" max="5132" width="5" style="1" customWidth="1"/>
    <col min="5133" max="5376" width="9" style="1"/>
    <col min="5377" max="5377" width="7.875" style="1" customWidth="1"/>
    <col min="5378" max="5379" width="1.625" style="1" customWidth="1"/>
    <col min="5380" max="5380" width="35.75" style="1" customWidth="1"/>
    <col min="5381" max="5381" width="10.125" style="1" customWidth="1"/>
    <col min="5382" max="5388" width="5" style="1" customWidth="1"/>
    <col min="5389" max="5632" width="9" style="1"/>
    <col min="5633" max="5633" width="7.875" style="1" customWidth="1"/>
    <col min="5634" max="5635" width="1.625" style="1" customWidth="1"/>
    <col min="5636" max="5636" width="35.75" style="1" customWidth="1"/>
    <col min="5637" max="5637" width="10.125" style="1" customWidth="1"/>
    <col min="5638" max="5644" width="5" style="1" customWidth="1"/>
    <col min="5645" max="5888" width="9" style="1"/>
    <col min="5889" max="5889" width="7.875" style="1" customWidth="1"/>
    <col min="5890" max="5891" width="1.625" style="1" customWidth="1"/>
    <col min="5892" max="5892" width="35.75" style="1" customWidth="1"/>
    <col min="5893" max="5893" width="10.125" style="1" customWidth="1"/>
    <col min="5894" max="5900" width="5" style="1" customWidth="1"/>
    <col min="5901" max="6144" width="9" style="1"/>
    <col min="6145" max="6145" width="7.875" style="1" customWidth="1"/>
    <col min="6146" max="6147" width="1.625" style="1" customWidth="1"/>
    <col min="6148" max="6148" width="35.75" style="1" customWidth="1"/>
    <col min="6149" max="6149" width="10.125" style="1" customWidth="1"/>
    <col min="6150" max="6156" width="5" style="1" customWidth="1"/>
    <col min="6157" max="6400" width="9" style="1"/>
    <col min="6401" max="6401" width="7.875" style="1" customWidth="1"/>
    <col min="6402" max="6403" width="1.625" style="1" customWidth="1"/>
    <col min="6404" max="6404" width="35.75" style="1" customWidth="1"/>
    <col min="6405" max="6405" width="10.125" style="1" customWidth="1"/>
    <col min="6406" max="6412" width="5" style="1" customWidth="1"/>
    <col min="6413" max="6656" width="9" style="1"/>
    <col min="6657" max="6657" width="7.875" style="1" customWidth="1"/>
    <col min="6658" max="6659" width="1.625" style="1" customWidth="1"/>
    <col min="6660" max="6660" width="35.75" style="1" customWidth="1"/>
    <col min="6661" max="6661" width="10.125" style="1" customWidth="1"/>
    <col min="6662" max="6668" width="5" style="1" customWidth="1"/>
    <col min="6669" max="6912" width="9" style="1"/>
    <col min="6913" max="6913" width="7.875" style="1" customWidth="1"/>
    <col min="6914" max="6915" width="1.625" style="1" customWidth="1"/>
    <col min="6916" max="6916" width="35.75" style="1" customWidth="1"/>
    <col min="6917" max="6917" width="10.125" style="1" customWidth="1"/>
    <col min="6918" max="6924" width="5" style="1" customWidth="1"/>
    <col min="6925" max="7168" width="9" style="1"/>
    <col min="7169" max="7169" width="7.875" style="1" customWidth="1"/>
    <col min="7170" max="7171" width="1.625" style="1" customWidth="1"/>
    <col min="7172" max="7172" width="35.75" style="1" customWidth="1"/>
    <col min="7173" max="7173" width="10.125" style="1" customWidth="1"/>
    <col min="7174" max="7180" width="5" style="1" customWidth="1"/>
    <col min="7181" max="7424" width="9" style="1"/>
    <col min="7425" max="7425" width="7.875" style="1" customWidth="1"/>
    <col min="7426" max="7427" width="1.625" style="1" customWidth="1"/>
    <col min="7428" max="7428" width="35.75" style="1" customWidth="1"/>
    <col min="7429" max="7429" width="10.125" style="1" customWidth="1"/>
    <col min="7430" max="7436" width="5" style="1" customWidth="1"/>
    <col min="7437" max="7680" width="9" style="1"/>
    <col min="7681" max="7681" width="7.875" style="1" customWidth="1"/>
    <col min="7682" max="7683" width="1.625" style="1" customWidth="1"/>
    <col min="7684" max="7684" width="35.75" style="1" customWidth="1"/>
    <col min="7685" max="7685" width="10.125" style="1" customWidth="1"/>
    <col min="7686" max="7692" width="5" style="1" customWidth="1"/>
    <col min="7693" max="7936" width="9" style="1"/>
    <col min="7937" max="7937" width="7.875" style="1" customWidth="1"/>
    <col min="7938" max="7939" width="1.625" style="1" customWidth="1"/>
    <col min="7940" max="7940" width="35.75" style="1" customWidth="1"/>
    <col min="7941" max="7941" width="10.125" style="1" customWidth="1"/>
    <col min="7942" max="7948" width="5" style="1" customWidth="1"/>
    <col min="7949" max="8192" width="9" style="1"/>
    <col min="8193" max="8193" width="7.875" style="1" customWidth="1"/>
    <col min="8194" max="8195" width="1.625" style="1" customWidth="1"/>
    <col min="8196" max="8196" width="35.75" style="1" customWidth="1"/>
    <col min="8197" max="8197" width="10.125" style="1" customWidth="1"/>
    <col min="8198" max="8204" width="5" style="1" customWidth="1"/>
    <col min="8205" max="8448" width="9" style="1"/>
    <col min="8449" max="8449" width="7.875" style="1" customWidth="1"/>
    <col min="8450" max="8451" width="1.625" style="1" customWidth="1"/>
    <col min="8452" max="8452" width="35.75" style="1" customWidth="1"/>
    <col min="8453" max="8453" width="10.125" style="1" customWidth="1"/>
    <col min="8454" max="8460" width="5" style="1" customWidth="1"/>
    <col min="8461" max="8704" width="9" style="1"/>
    <col min="8705" max="8705" width="7.875" style="1" customWidth="1"/>
    <col min="8706" max="8707" width="1.625" style="1" customWidth="1"/>
    <col min="8708" max="8708" width="35.75" style="1" customWidth="1"/>
    <col min="8709" max="8709" width="10.125" style="1" customWidth="1"/>
    <col min="8710" max="8716" width="5" style="1" customWidth="1"/>
    <col min="8717" max="8960" width="9" style="1"/>
    <col min="8961" max="8961" width="7.875" style="1" customWidth="1"/>
    <col min="8962" max="8963" width="1.625" style="1" customWidth="1"/>
    <col min="8964" max="8964" width="35.75" style="1" customWidth="1"/>
    <col min="8965" max="8965" width="10.125" style="1" customWidth="1"/>
    <col min="8966" max="8972" width="5" style="1" customWidth="1"/>
    <col min="8973" max="9216" width="9" style="1"/>
    <col min="9217" max="9217" width="7.875" style="1" customWidth="1"/>
    <col min="9218" max="9219" width="1.625" style="1" customWidth="1"/>
    <col min="9220" max="9220" width="35.75" style="1" customWidth="1"/>
    <col min="9221" max="9221" width="10.125" style="1" customWidth="1"/>
    <col min="9222" max="9228" width="5" style="1" customWidth="1"/>
    <col min="9229" max="9472" width="9" style="1"/>
    <col min="9473" max="9473" width="7.875" style="1" customWidth="1"/>
    <col min="9474" max="9475" width="1.625" style="1" customWidth="1"/>
    <col min="9476" max="9476" width="35.75" style="1" customWidth="1"/>
    <col min="9477" max="9477" width="10.125" style="1" customWidth="1"/>
    <col min="9478" max="9484" width="5" style="1" customWidth="1"/>
    <col min="9485" max="9728" width="9" style="1"/>
    <col min="9729" max="9729" width="7.875" style="1" customWidth="1"/>
    <col min="9730" max="9731" width="1.625" style="1" customWidth="1"/>
    <col min="9732" max="9732" width="35.75" style="1" customWidth="1"/>
    <col min="9733" max="9733" width="10.125" style="1" customWidth="1"/>
    <col min="9734" max="9740" width="5" style="1" customWidth="1"/>
    <col min="9741" max="9984" width="9" style="1"/>
    <col min="9985" max="9985" width="7.875" style="1" customWidth="1"/>
    <col min="9986" max="9987" width="1.625" style="1" customWidth="1"/>
    <col min="9988" max="9988" width="35.75" style="1" customWidth="1"/>
    <col min="9989" max="9989" width="10.125" style="1" customWidth="1"/>
    <col min="9990" max="9996" width="5" style="1" customWidth="1"/>
    <col min="9997" max="10240" width="9" style="1"/>
    <col min="10241" max="10241" width="7.875" style="1" customWidth="1"/>
    <col min="10242" max="10243" width="1.625" style="1" customWidth="1"/>
    <col min="10244" max="10244" width="35.75" style="1" customWidth="1"/>
    <col min="10245" max="10245" width="10.125" style="1" customWidth="1"/>
    <col min="10246" max="10252" width="5" style="1" customWidth="1"/>
    <col min="10253" max="10496" width="9" style="1"/>
    <col min="10497" max="10497" width="7.875" style="1" customWidth="1"/>
    <col min="10498" max="10499" width="1.625" style="1" customWidth="1"/>
    <col min="10500" max="10500" width="35.75" style="1" customWidth="1"/>
    <col min="10501" max="10501" width="10.125" style="1" customWidth="1"/>
    <col min="10502" max="10508" width="5" style="1" customWidth="1"/>
    <col min="10509" max="10752" width="9" style="1"/>
    <col min="10753" max="10753" width="7.875" style="1" customWidth="1"/>
    <col min="10754" max="10755" width="1.625" style="1" customWidth="1"/>
    <col min="10756" max="10756" width="35.75" style="1" customWidth="1"/>
    <col min="10757" max="10757" width="10.125" style="1" customWidth="1"/>
    <col min="10758" max="10764" width="5" style="1" customWidth="1"/>
    <col min="10765" max="11008" width="9" style="1"/>
    <col min="11009" max="11009" width="7.875" style="1" customWidth="1"/>
    <col min="11010" max="11011" width="1.625" style="1" customWidth="1"/>
    <col min="11012" max="11012" width="35.75" style="1" customWidth="1"/>
    <col min="11013" max="11013" width="10.125" style="1" customWidth="1"/>
    <col min="11014" max="11020" width="5" style="1" customWidth="1"/>
    <col min="11021" max="11264" width="9" style="1"/>
    <col min="11265" max="11265" width="7.875" style="1" customWidth="1"/>
    <col min="11266" max="11267" width="1.625" style="1" customWidth="1"/>
    <col min="11268" max="11268" width="35.75" style="1" customWidth="1"/>
    <col min="11269" max="11269" width="10.125" style="1" customWidth="1"/>
    <col min="11270" max="11276" width="5" style="1" customWidth="1"/>
    <col min="11277" max="11520" width="9" style="1"/>
    <col min="11521" max="11521" width="7.875" style="1" customWidth="1"/>
    <col min="11522" max="11523" width="1.625" style="1" customWidth="1"/>
    <col min="11524" max="11524" width="35.75" style="1" customWidth="1"/>
    <col min="11525" max="11525" width="10.125" style="1" customWidth="1"/>
    <col min="11526" max="11532" width="5" style="1" customWidth="1"/>
    <col min="11533" max="11776" width="9" style="1"/>
    <col min="11777" max="11777" width="7.875" style="1" customWidth="1"/>
    <col min="11778" max="11779" width="1.625" style="1" customWidth="1"/>
    <col min="11780" max="11780" width="35.75" style="1" customWidth="1"/>
    <col min="11781" max="11781" width="10.125" style="1" customWidth="1"/>
    <col min="11782" max="11788" width="5" style="1" customWidth="1"/>
    <col min="11789" max="12032" width="9" style="1"/>
    <col min="12033" max="12033" width="7.875" style="1" customWidth="1"/>
    <col min="12034" max="12035" width="1.625" style="1" customWidth="1"/>
    <col min="12036" max="12036" width="35.75" style="1" customWidth="1"/>
    <col min="12037" max="12037" width="10.125" style="1" customWidth="1"/>
    <col min="12038" max="12044" width="5" style="1" customWidth="1"/>
    <col min="12045" max="12288" width="9" style="1"/>
    <col min="12289" max="12289" width="7.875" style="1" customWidth="1"/>
    <col min="12290" max="12291" width="1.625" style="1" customWidth="1"/>
    <col min="12292" max="12292" width="35.75" style="1" customWidth="1"/>
    <col min="12293" max="12293" width="10.125" style="1" customWidth="1"/>
    <col min="12294" max="12300" width="5" style="1" customWidth="1"/>
    <col min="12301" max="12544" width="9" style="1"/>
    <col min="12545" max="12545" width="7.875" style="1" customWidth="1"/>
    <col min="12546" max="12547" width="1.625" style="1" customWidth="1"/>
    <col min="12548" max="12548" width="35.75" style="1" customWidth="1"/>
    <col min="12549" max="12549" width="10.125" style="1" customWidth="1"/>
    <col min="12550" max="12556" width="5" style="1" customWidth="1"/>
    <col min="12557" max="12800" width="9" style="1"/>
    <col min="12801" max="12801" width="7.875" style="1" customWidth="1"/>
    <col min="12802" max="12803" width="1.625" style="1" customWidth="1"/>
    <col min="12804" max="12804" width="35.75" style="1" customWidth="1"/>
    <col min="12805" max="12805" width="10.125" style="1" customWidth="1"/>
    <col min="12806" max="12812" width="5" style="1" customWidth="1"/>
    <col min="12813" max="13056" width="9" style="1"/>
    <col min="13057" max="13057" width="7.875" style="1" customWidth="1"/>
    <col min="13058" max="13059" width="1.625" style="1" customWidth="1"/>
    <col min="13060" max="13060" width="35.75" style="1" customWidth="1"/>
    <col min="13061" max="13061" width="10.125" style="1" customWidth="1"/>
    <col min="13062" max="13068" width="5" style="1" customWidth="1"/>
    <col min="13069" max="13312" width="9" style="1"/>
    <col min="13313" max="13313" width="7.875" style="1" customWidth="1"/>
    <col min="13314" max="13315" width="1.625" style="1" customWidth="1"/>
    <col min="13316" max="13316" width="35.75" style="1" customWidth="1"/>
    <col min="13317" max="13317" width="10.125" style="1" customWidth="1"/>
    <col min="13318" max="13324" width="5" style="1" customWidth="1"/>
    <col min="13325" max="13568" width="9" style="1"/>
    <col min="13569" max="13569" width="7.875" style="1" customWidth="1"/>
    <col min="13570" max="13571" width="1.625" style="1" customWidth="1"/>
    <col min="13572" max="13572" width="35.75" style="1" customWidth="1"/>
    <col min="13573" max="13573" width="10.125" style="1" customWidth="1"/>
    <col min="13574" max="13580" width="5" style="1" customWidth="1"/>
    <col min="13581" max="13824" width="9" style="1"/>
    <col min="13825" max="13825" width="7.875" style="1" customWidth="1"/>
    <col min="13826" max="13827" width="1.625" style="1" customWidth="1"/>
    <col min="13828" max="13828" width="35.75" style="1" customWidth="1"/>
    <col min="13829" max="13829" width="10.125" style="1" customWidth="1"/>
    <col min="13830" max="13836" width="5" style="1" customWidth="1"/>
    <col min="13837" max="14080" width="9" style="1"/>
    <col min="14081" max="14081" width="7.875" style="1" customWidth="1"/>
    <col min="14082" max="14083" width="1.625" style="1" customWidth="1"/>
    <col min="14084" max="14084" width="35.75" style="1" customWidth="1"/>
    <col min="14085" max="14085" width="10.125" style="1" customWidth="1"/>
    <col min="14086" max="14092" width="5" style="1" customWidth="1"/>
    <col min="14093" max="14336" width="9" style="1"/>
    <col min="14337" max="14337" width="7.875" style="1" customWidth="1"/>
    <col min="14338" max="14339" width="1.625" style="1" customWidth="1"/>
    <col min="14340" max="14340" width="35.75" style="1" customWidth="1"/>
    <col min="14341" max="14341" width="10.125" style="1" customWidth="1"/>
    <col min="14342" max="14348" width="5" style="1" customWidth="1"/>
    <col min="14349" max="14592" width="9" style="1"/>
    <col min="14593" max="14593" width="7.875" style="1" customWidth="1"/>
    <col min="14594" max="14595" width="1.625" style="1" customWidth="1"/>
    <col min="14596" max="14596" width="35.75" style="1" customWidth="1"/>
    <col min="14597" max="14597" width="10.125" style="1" customWidth="1"/>
    <col min="14598" max="14604" width="5" style="1" customWidth="1"/>
    <col min="14605" max="14848" width="9" style="1"/>
    <col min="14849" max="14849" width="7.875" style="1" customWidth="1"/>
    <col min="14850" max="14851" width="1.625" style="1" customWidth="1"/>
    <col min="14852" max="14852" width="35.75" style="1" customWidth="1"/>
    <col min="14853" max="14853" width="10.125" style="1" customWidth="1"/>
    <col min="14854" max="14860" width="5" style="1" customWidth="1"/>
    <col min="14861" max="15104" width="9" style="1"/>
    <col min="15105" max="15105" width="7.875" style="1" customWidth="1"/>
    <col min="15106" max="15107" width="1.625" style="1" customWidth="1"/>
    <col min="15108" max="15108" width="35.75" style="1" customWidth="1"/>
    <col min="15109" max="15109" width="10.125" style="1" customWidth="1"/>
    <col min="15110" max="15116" width="5" style="1" customWidth="1"/>
    <col min="15117" max="15360" width="9" style="1"/>
    <col min="15361" max="15361" width="7.875" style="1" customWidth="1"/>
    <col min="15362" max="15363" width="1.625" style="1" customWidth="1"/>
    <col min="15364" max="15364" width="35.75" style="1" customWidth="1"/>
    <col min="15365" max="15365" width="10.125" style="1" customWidth="1"/>
    <col min="15366" max="15372" width="5" style="1" customWidth="1"/>
    <col min="15373" max="15616" width="9" style="1"/>
    <col min="15617" max="15617" width="7.875" style="1" customWidth="1"/>
    <col min="15618" max="15619" width="1.625" style="1" customWidth="1"/>
    <col min="15620" max="15620" width="35.75" style="1" customWidth="1"/>
    <col min="15621" max="15621" width="10.125" style="1" customWidth="1"/>
    <col min="15622" max="15628" width="5" style="1" customWidth="1"/>
    <col min="15629" max="15872" width="9" style="1"/>
    <col min="15873" max="15873" width="7.875" style="1" customWidth="1"/>
    <col min="15874" max="15875" width="1.625" style="1" customWidth="1"/>
    <col min="15876" max="15876" width="35.75" style="1" customWidth="1"/>
    <col min="15877" max="15877" width="10.125" style="1" customWidth="1"/>
    <col min="15878" max="15884" width="5" style="1" customWidth="1"/>
    <col min="15885" max="16128" width="9" style="1"/>
    <col min="16129" max="16129" width="7.875" style="1" customWidth="1"/>
    <col min="16130" max="16131" width="1.625" style="1" customWidth="1"/>
    <col min="16132" max="16132" width="35.75" style="1" customWidth="1"/>
    <col min="16133" max="16133" width="10.125" style="1" customWidth="1"/>
    <col min="16134" max="16140" width="5" style="1" customWidth="1"/>
    <col min="16141" max="16384" width="9" style="1"/>
  </cols>
  <sheetData>
    <row r="1" spans="1:12" ht="27" customHeight="1" x14ac:dyDescent="0.15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" customHeight="1" x14ac:dyDescent="0.15">
      <c r="A2" s="2"/>
      <c r="J2" s="4"/>
      <c r="L2" s="2"/>
    </row>
    <row r="3" spans="1:12" s="8" customFormat="1" ht="21" customHeight="1" x14ac:dyDescent="0.15">
      <c r="A3" s="34" t="s">
        <v>74</v>
      </c>
      <c r="B3" s="34"/>
      <c r="C3" s="35"/>
      <c r="D3" s="6" t="s">
        <v>75</v>
      </c>
      <c r="E3" s="6" t="s">
        <v>76</v>
      </c>
      <c r="F3" s="7"/>
      <c r="G3" s="7"/>
      <c r="H3" s="7"/>
      <c r="I3" s="7"/>
      <c r="J3" s="7"/>
      <c r="K3" s="7"/>
      <c r="L3" s="7"/>
    </row>
    <row r="4" spans="1:12" ht="10.5" customHeight="1" x14ac:dyDescent="0.15">
      <c r="A4" s="33" t="s">
        <v>3</v>
      </c>
      <c r="B4" s="33" t="s">
        <v>77</v>
      </c>
      <c r="C4" s="33">
        <v>1</v>
      </c>
      <c r="D4" s="40" t="str">
        <f>IF($J$2&lt;&gt;"","",VLOOKUP(B4,[3]原簿!$A$3:$G$10,C4+2,FALSE))</f>
        <v>拓殖大学紅陵</v>
      </c>
      <c r="E4" s="40" t="str">
        <f>IF($J$2&lt;&gt;"","",VLOOKUP(B4,[3]原簿!$A$3:$F$10,2,FALSE))</f>
        <v>千葉県</v>
      </c>
      <c r="F4" s="9"/>
      <c r="G4" s="9"/>
      <c r="H4" s="10"/>
      <c r="L4" s="10"/>
    </row>
    <row r="5" spans="1:12" ht="10.5" customHeight="1" x14ac:dyDescent="0.15">
      <c r="A5" s="33"/>
      <c r="B5" s="33"/>
      <c r="C5" s="33"/>
      <c r="D5" s="40"/>
      <c r="E5" s="40"/>
      <c r="F5" s="11"/>
      <c r="G5" s="12"/>
      <c r="H5" s="20"/>
      <c r="L5" s="10"/>
    </row>
    <row r="6" spans="1:12" ht="10.5" customHeight="1" x14ac:dyDescent="0.15">
      <c r="A6" s="44" t="s">
        <v>78</v>
      </c>
      <c r="B6" s="44"/>
      <c r="C6" s="44"/>
      <c r="D6" s="40" t="str">
        <f>IF($J$2&lt;&gt;"","",HLOOKUP("開催県5位",[3]原簿!$A$2:$G$10,9,FALSE))</f>
        <v>日川</v>
      </c>
      <c r="E6" s="40" t="str">
        <f>IF($J$2&lt;&gt;"","",[3]原簿!B10)</f>
        <v>山梨県</v>
      </c>
      <c r="F6" s="21"/>
      <c r="G6" s="17"/>
      <c r="H6" s="24"/>
      <c r="L6" s="10"/>
    </row>
    <row r="7" spans="1:12" ht="10.5" customHeight="1" x14ac:dyDescent="0.15">
      <c r="A7" s="45"/>
      <c r="B7" s="45"/>
      <c r="C7" s="45"/>
      <c r="D7" s="40"/>
      <c r="E7" s="40"/>
      <c r="F7" s="25"/>
      <c r="G7" s="17"/>
      <c r="H7" s="26"/>
      <c r="L7" s="10"/>
    </row>
    <row r="8" spans="1:12" ht="10.5" customHeight="1" x14ac:dyDescent="0.15">
      <c r="A8" s="33" t="s">
        <v>4</v>
      </c>
      <c r="B8" s="33" t="s">
        <v>79</v>
      </c>
      <c r="C8" s="33">
        <v>4</v>
      </c>
      <c r="D8" s="40" t="str">
        <f>IF($J$2&lt;&gt;"","",VLOOKUP(B8,[3]原簿!$A$3:$G$10,C8+2,FALSE))</f>
        <v>水戸女子</v>
      </c>
      <c r="E8" s="40" t="str">
        <f>IF($J$2&lt;&gt;"","",VLOOKUP(B8,[3]原簿!$A$3:$F$10,2,FALSE))</f>
        <v>茨城県</v>
      </c>
      <c r="F8" s="27"/>
      <c r="G8" s="28"/>
      <c r="H8" s="17"/>
      <c r="I8" s="15"/>
      <c r="L8" s="10"/>
    </row>
    <row r="9" spans="1:12" ht="10.5" customHeight="1" x14ac:dyDescent="0.15">
      <c r="A9" s="33"/>
      <c r="B9" s="33"/>
      <c r="C9" s="33"/>
      <c r="D9" s="40"/>
      <c r="E9" s="40"/>
      <c r="F9" s="29"/>
      <c r="G9" s="10"/>
      <c r="H9" s="10"/>
      <c r="I9" s="15"/>
      <c r="L9" s="10"/>
    </row>
    <row r="10" spans="1:12" ht="10.5" customHeight="1" x14ac:dyDescent="0.15">
      <c r="A10" s="33" t="s">
        <v>5</v>
      </c>
      <c r="B10" s="33" t="s">
        <v>80</v>
      </c>
      <c r="C10" s="33">
        <v>3</v>
      </c>
      <c r="D10" s="40" t="str">
        <f>IF($J$2&lt;&gt;"","",VLOOKUP(B10,[3]原簿!$A$3:$G$10,C10+2,FALSE))</f>
        <v>県立前橋西</v>
      </c>
      <c r="E10" s="40" t="str">
        <f>IF($J$2&lt;&gt;"","",VLOOKUP(B10,[3]原簿!$A$3:$F$10,2,FALSE))</f>
        <v>群馬県</v>
      </c>
      <c r="F10" s="16"/>
      <c r="G10" s="9"/>
      <c r="H10" s="30"/>
      <c r="I10" s="12"/>
      <c r="L10" s="10"/>
    </row>
    <row r="11" spans="1:12" ht="10.5" customHeight="1" x14ac:dyDescent="0.15">
      <c r="A11" s="33"/>
      <c r="B11" s="33"/>
      <c r="C11" s="33"/>
      <c r="D11" s="40"/>
      <c r="E11" s="40"/>
      <c r="F11" s="18"/>
      <c r="G11" s="42"/>
      <c r="H11" s="14"/>
      <c r="I11" s="17"/>
      <c r="L11" s="10"/>
    </row>
    <row r="12" spans="1:12" ht="10.5" customHeight="1" x14ac:dyDescent="0.15">
      <c r="A12" s="33" t="s">
        <v>6</v>
      </c>
      <c r="B12" s="33" t="s">
        <v>81</v>
      </c>
      <c r="C12" s="33">
        <v>2</v>
      </c>
      <c r="D12" s="40" t="str">
        <f>IF($J$2&lt;&gt;"","",VLOOKUP(B12,[3]原簿!$A$3:$G$10,C12+2,FALSE))</f>
        <v>作新学院</v>
      </c>
      <c r="E12" s="40" t="str">
        <f>IF($J$2&lt;&gt;"","",VLOOKUP(B12,[3]原簿!$A$3:$F$10,2,FALSE))</f>
        <v>栃木県</v>
      </c>
      <c r="F12" s="16"/>
      <c r="G12" s="43"/>
      <c r="I12" s="17"/>
      <c r="L12" s="10"/>
    </row>
    <row r="13" spans="1:12" ht="10.5" customHeight="1" x14ac:dyDescent="0.15">
      <c r="A13" s="33"/>
      <c r="B13" s="33"/>
      <c r="C13" s="33"/>
      <c r="D13" s="40"/>
      <c r="E13" s="40"/>
      <c r="F13" s="18"/>
      <c r="G13" s="19"/>
      <c r="I13" s="41"/>
      <c r="L13" s="10"/>
    </row>
    <row r="14" spans="1:12" ht="10.5" customHeight="1" x14ac:dyDescent="0.15">
      <c r="A14" s="33" t="s">
        <v>7</v>
      </c>
      <c r="B14" s="33" t="s">
        <v>82</v>
      </c>
      <c r="C14" s="33">
        <v>2</v>
      </c>
      <c r="D14" s="40" t="str">
        <f>IF($J$2&lt;&gt;"","",VLOOKUP(B14,[3]原簿!$A$3:$G$10,C14+2,FALSE))</f>
        <v>光明学園相模原</v>
      </c>
      <c r="E14" s="40" t="str">
        <f>IF($J$2&lt;&gt;"","",VLOOKUP(B14,[3]原簿!$A$3:$F$10,2,FALSE))</f>
        <v>神奈川県</v>
      </c>
      <c r="F14" s="16"/>
      <c r="G14" s="9"/>
      <c r="I14" s="41"/>
      <c r="J14" s="12"/>
      <c r="L14" s="10"/>
    </row>
    <row r="15" spans="1:12" ht="10.5" customHeight="1" x14ac:dyDescent="0.15">
      <c r="A15" s="33"/>
      <c r="B15" s="33"/>
      <c r="C15" s="33"/>
      <c r="D15" s="40"/>
      <c r="E15" s="40"/>
      <c r="F15" s="18"/>
      <c r="G15" s="42"/>
      <c r="I15" s="17"/>
      <c r="J15" s="17"/>
      <c r="L15" s="10"/>
    </row>
    <row r="16" spans="1:12" ht="10.5" customHeight="1" x14ac:dyDescent="0.15">
      <c r="A16" s="33" t="s">
        <v>8</v>
      </c>
      <c r="B16" s="33" t="s">
        <v>83</v>
      </c>
      <c r="C16" s="33">
        <v>3</v>
      </c>
      <c r="D16" s="40" t="str">
        <f>IF($J$2&lt;&gt;"","",VLOOKUP(B16,[3]原簿!$A$3:$G$10,C16+2,FALSE))</f>
        <v>帝京</v>
      </c>
      <c r="E16" s="40" t="str">
        <f>IF($J$2&lt;&gt;"","",VLOOKUP(B16,[3]原簿!$A$3:$F$10,2,FALSE))</f>
        <v>東京都</v>
      </c>
      <c r="F16" s="16"/>
      <c r="G16" s="43"/>
      <c r="H16" s="12"/>
      <c r="I16" s="17"/>
      <c r="J16" s="17"/>
      <c r="L16" s="10"/>
    </row>
    <row r="17" spans="1:12" ht="10.5" customHeight="1" x14ac:dyDescent="0.15">
      <c r="A17" s="33"/>
      <c r="B17" s="33"/>
      <c r="C17" s="33"/>
      <c r="D17" s="40"/>
      <c r="E17" s="40"/>
      <c r="F17" s="18"/>
      <c r="G17" s="19"/>
      <c r="H17" s="41"/>
      <c r="I17" s="14"/>
      <c r="J17" s="17"/>
      <c r="L17" s="10"/>
    </row>
    <row r="18" spans="1:12" ht="10.5" customHeight="1" x14ac:dyDescent="0.15">
      <c r="A18" s="33" t="s">
        <v>9</v>
      </c>
      <c r="B18" s="33" t="s">
        <v>84</v>
      </c>
      <c r="C18" s="33">
        <v>4</v>
      </c>
      <c r="D18" s="40" t="str">
        <f>IF($J$2&lt;&gt;"","",VLOOKUP(B18,[3]原簿!$A$3:$G$10,C18+2,FALSE))</f>
        <v>市川</v>
      </c>
      <c r="E18" s="40" t="str">
        <f>IF($J$2&lt;&gt;"","",VLOOKUP(B18,[3]原簿!$A$3:$F$10,2,FALSE))</f>
        <v>山梨県</v>
      </c>
      <c r="F18" s="16"/>
      <c r="G18" s="9"/>
      <c r="H18" s="41"/>
      <c r="J18" s="17"/>
      <c r="L18" s="10"/>
    </row>
    <row r="19" spans="1:12" ht="10.5" customHeight="1" x14ac:dyDescent="0.15">
      <c r="A19" s="33"/>
      <c r="B19" s="33"/>
      <c r="C19" s="33"/>
      <c r="D19" s="40"/>
      <c r="E19" s="40"/>
      <c r="F19" s="18"/>
      <c r="G19" s="42"/>
      <c r="H19" s="14"/>
      <c r="J19" s="17"/>
      <c r="L19" s="10"/>
    </row>
    <row r="20" spans="1:12" ht="10.5" customHeight="1" x14ac:dyDescent="0.15">
      <c r="A20" s="33" t="s">
        <v>10</v>
      </c>
      <c r="B20" s="33" t="s">
        <v>85</v>
      </c>
      <c r="C20" s="33">
        <v>1</v>
      </c>
      <c r="D20" s="40" t="str">
        <f>IF($J$2&lt;&gt;"","",VLOOKUP(B20,[3]原簿!$A$3:$G$10,C20+2,FALSE))</f>
        <v>埼玉栄</v>
      </c>
      <c r="E20" s="40" t="str">
        <f>IF($J$2&lt;&gt;"","",VLOOKUP(B20,[3]原簿!$A$3:$F$10,2,FALSE))</f>
        <v>埼玉県</v>
      </c>
      <c r="F20" s="16"/>
      <c r="G20" s="43"/>
      <c r="J20" s="41"/>
      <c r="K20" s="20"/>
      <c r="L20" s="10"/>
    </row>
    <row r="21" spans="1:12" ht="10.5" customHeight="1" x14ac:dyDescent="0.15">
      <c r="A21" s="33"/>
      <c r="B21" s="33"/>
      <c r="C21" s="33"/>
      <c r="D21" s="40"/>
      <c r="E21" s="40"/>
      <c r="F21" s="18"/>
      <c r="G21" s="19"/>
      <c r="J21" s="41"/>
      <c r="K21" s="12"/>
      <c r="L21" s="10"/>
    </row>
    <row r="22" spans="1:12" ht="10.5" customHeight="1" x14ac:dyDescent="0.15">
      <c r="A22" s="33" t="s">
        <v>11</v>
      </c>
      <c r="B22" s="33" t="s">
        <v>83</v>
      </c>
      <c r="C22" s="33">
        <v>1</v>
      </c>
      <c r="D22" s="40" t="str">
        <f>IF($J$2&lt;&gt;"","",VLOOKUP(B22,[3]原簿!$A$3:$G$10,C22+2,FALSE))</f>
        <v>日大鶴ヶ丘</v>
      </c>
      <c r="E22" s="40" t="str">
        <f>IF($J$2&lt;&gt;"","",VLOOKUP(B22,[3]原簿!$A$3:$F$10,2,FALSE))</f>
        <v>東京都</v>
      </c>
      <c r="F22" s="16"/>
      <c r="G22" s="9"/>
      <c r="J22" s="17"/>
      <c r="K22" s="17"/>
      <c r="L22" s="10"/>
    </row>
    <row r="23" spans="1:12" ht="10.5" customHeight="1" x14ac:dyDescent="0.15">
      <c r="A23" s="33"/>
      <c r="B23" s="33"/>
      <c r="C23" s="33"/>
      <c r="D23" s="40"/>
      <c r="E23" s="40"/>
      <c r="F23" s="18"/>
      <c r="G23" s="42"/>
      <c r="J23" s="17"/>
      <c r="K23" s="17"/>
      <c r="L23" s="10"/>
    </row>
    <row r="24" spans="1:12" ht="10.5" customHeight="1" x14ac:dyDescent="0.15">
      <c r="A24" s="33" t="s">
        <v>12</v>
      </c>
      <c r="B24" s="33" t="s">
        <v>86</v>
      </c>
      <c r="C24" s="33">
        <v>4</v>
      </c>
      <c r="D24" s="40" t="str">
        <f>IF($J$2&lt;&gt;"","",VLOOKUP(B24,[3]原簿!$A$3:$G$10,C24+2,FALSE))</f>
        <v>麗澤</v>
      </c>
      <c r="E24" s="40" t="str">
        <f>IF($J$2&lt;&gt;"","",VLOOKUP(B24,[3]原簿!$A$3:$F$10,2,FALSE))</f>
        <v>千葉県</v>
      </c>
      <c r="F24" s="16"/>
      <c r="G24" s="43"/>
      <c r="H24" s="12"/>
      <c r="J24" s="17"/>
      <c r="K24" s="17"/>
      <c r="L24" s="10"/>
    </row>
    <row r="25" spans="1:12" ht="10.5" customHeight="1" x14ac:dyDescent="0.15">
      <c r="A25" s="33"/>
      <c r="B25" s="33"/>
      <c r="C25" s="33"/>
      <c r="D25" s="40"/>
      <c r="E25" s="40"/>
      <c r="F25" s="18"/>
      <c r="G25" s="19"/>
      <c r="H25" s="41"/>
      <c r="J25" s="17"/>
      <c r="K25" s="17"/>
      <c r="L25" s="10"/>
    </row>
    <row r="26" spans="1:12" ht="10.5" customHeight="1" x14ac:dyDescent="0.15">
      <c r="A26" s="33" t="s">
        <v>13</v>
      </c>
      <c r="B26" s="33" t="s">
        <v>87</v>
      </c>
      <c r="C26" s="33">
        <v>3</v>
      </c>
      <c r="D26" s="40" t="str">
        <f>IF($J$2&lt;&gt;"","",VLOOKUP(B26,[3]原簿!$A$3:$G$10,C26+2,FALSE))</f>
        <v>横浜創学館</v>
      </c>
      <c r="E26" s="40" t="str">
        <f>IF($J$2&lt;&gt;"","",VLOOKUP(B26,[3]原簿!$A$3:$F$10,2,FALSE))</f>
        <v>神奈川県</v>
      </c>
      <c r="F26" s="16"/>
      <c r="G26" s="9"/>
      <c r="H26" s="41"/>
      <c r="I26" s="12"/>
      <c r="J26" s="17"/>
      <c r="K26" s="17"/>
      <c r="L26" s="10"/>
    </row>
    <row r="27" spans="1:12" ht="10.5" customHeight="1" x14ac:dyDescent="0.15">
      <c r="A27" s="33"/>
      <c r="B27" s="33"/>
      <c r="C27" s="33"/>
      <c r="D27" s="40"/>
      <c r="E27" s="40"/>
      <c r="F27" s="18"/>
      <c r="G27" s="42"/>
      <c r="H27" s="14"/>
      <c r="I27" s="17"/>
      <c r="J27" s="17"/>
      <c r="K27" s="17"/>
      <c r="L27" s="10"/>
    </row>
    <row r="28" spans="1:12" ht="10.5" customHeight="1" x14ac:dyDescent="0.15">
      <c r="A28" s="33" t="s">
        <v>14</v>
      </c>
      <c r="B28" s="33" t="s">
        <v>88</v>
      </c>
      <c r="C28" s="33">
        <v>2</v>
      </c>
      <c r="D28" s="40" t="str">
        <f>IF($J$2&lt;&gt;"","",VLOOKUP(B28,[3]原簿!$A$3:$G$10,C28+2,FALSE))</f>
        <v>日本航空</v>
      </c>
      <c r="E28" s="40" t="str">
        <f>IF($J$2&lt;&gt;"","",VLOOKUP(B28,[3]原簿!$A$3:$F$10,2,FALSE))</f>
        <v>山梨県</v>
      </c>
      <c r="F28" s="16"/>
      <c r="G28" s="43"/>
      <c r="I28" s="17"/>
      <c r="J28" s="17"/>
      <c r="K28" s="17"/>
      <c r="L28" s="10"/>
    </row>
    <row r="29" spans="1:12" ht="10.5" customHeight="1" x14ac:dyDescent="0.15">
      <c r="A29" s="33"/>
      <c r="B29" s="33"/>
      <c r="C29" s="33"/>
      <c r="D29" s="40"/>
      <c r="E29" s="40"/>
      <c r="F29" s="18"/>
      <c r="G29" s="19"/>
      <c r="I29" s="41"/>
      <c r="J29" s="14"/>
      <c r="K29" s="17"/>
      <c r="L29" s="10"/>
    </row>
    <row r="30" spans="1:12" ht="10.5" customHeight="1" x14ac:dyDescent="0.15">
      <c r="A30" s="33" t="s">
        <v>15</v>
      </c>
      <c r="B30" s="33" t="s">
        <v>89</v>
      </c>
      <c r="C30" s="33">
        <v>2</v>
      </c>
      <c r="D30" s="40" t="str">
        <f>IF($J$2&lt;&gt;"","",VLOOKUP(B30,[3]原簿!$A$3:$G$10,C30+2,FALSE))</f>
        <v>県立前橋工業</v>
      </c>
      <c r="E30" s="40" t="str">
        <f>IF($J$2&lt;&gt;"","",VLOOKUP(B30,[3]原簿!$A$3:$F$10,2,FALSE))</f>
        <v>群馬県</v>
      </c>
      <c r="F30" s="16"/>
      <c r="G30" s="9"/>
      <c r="I30" s="41"/>
      <c r="K30" s="17"/>
      <c r="L30" s="10"/>
    </row>
    <row r="31" spans="1:12" ht="10.5" customHeight="1" x14ac:dyDescent="0.15">
      <c r="A31" s="33"/>
      <c r="B31" s="33"/>
      <c r="C31" s="33"/>
      <c r="D31" s="40"/>
      <c r="E31" s="40"/>
      <c r="F31" s="18"/>
      <c r="G31" s="42"/>
      <c r="I31" s="17"/>
      <c r="K31" s="17"/>
      <c r="L31" s="10"/>
    </row>
    <row r="32" spans="1:12" ht="10.5" customHeight="1" x14ac:dyDescent="0.15">
      <c r="A32" s="33" t="s">
        <v>16</v>
      </c>
      <c r="B32" s="33" t="s">
        <v>90</v>
      </c>
      <c r="C32" s="33">
        <v>3</v>
      </c>
      <c r="D32" s="40" t="str">
        <f>IF($J$2&lt;&gt;"","",VLOOKUP(B32,[3]原簿!$A$3:$G$10,C32+2,FALSE))</f>
        <v>浦和実業学園</v>
      </c>
      <c r="E32" s="40" t="str">
        <f>IF($J$2&lt;&gt;"","",VLOOKUP(B32,[3]原簿!$A$3:$F$10,2,FALSE))</f>
        <v>埼玉県</v>
      </c>
      <c r="F32" s="16"/>
      <c r="G32" s="43"/>
      <c r="H32" s="12"/>
      <c r="I32" s="17"/>
      <c r="K32" s="17"/>
      <c r="L32" s="10"/>
    </row>
    <row r="33" spans="1:12" ht="10.5" customHeight="1" x14ac:dyDescent="0.15">
      <c r="A33" s="33"/>
      <c r="B33" s="33"/>
      <c r="C33" s="33"/>
      <c r="D33" s="40"/>
      <c r="E33" s="40"/>
      <c r="F33" s="18"/>
      <c r="G33" s="19"/>
      <c r="H33" s="41"/>
      <c r="I33" s="14"/>
      <c r="K33" s="17"/>
      <c r="L33" s="10"/>
    </row>
    <row r="34" spans="1:12" ht="10.5" customHeight="1" x14ac:dyDescent="0.15">
      <c r="A34" s="33" t="s">
        <v>17</v>
      </c>
      <c r="B34" s="33" t="s">
        <v>81</v>
      </c>
      <c r="C34" s="33">
        <v>4</v>
      </c>
      <c r="D34" s="40" t="str">
        <f>IF($J$2&lt;&gt;"","",VLOOKUP(B34,[3]原簿!$A$3:$G$10,C34+2,FALSE))</f>
        <v>宇都宮商業</v>
      </c>
      <c r="E34" s="40" t="str">
        <f>IF($J$2&lt;&gt;"","",VLOOKUP(B34,[3]原簿!$A$3:$F$10,2,FALSE))</f>
        <v>栃木県</v>
      </c>
      <c r="F34" s="16"/>
      <c r="G34" s="9"/>
      <c r="H34" s="41"/>
      <c r="K34" s="17"/>
      <c r="L34" s="10"/>
    </row>
    <row r="35" spans="1:12" ht="10.5" customHeight="1" x14ac:dyDescent="0.15">
      <c r="A35" s="33"/>
      <c r="B35" s="33"/>
      <c r="C35" s="33"/>
      <c r="D35" s="40"/>
      <c r="E35" s="40"/>
      <c r="F35" s="18"/>
      <c r="G35" s="42"/>
      <c r="H35" s="14"/>
      <c r="K35" s="17"/>
      <c r="L35" s="10"/>
    </row>
    <row r="36" spans="1:12" ht="10.5" customHeight="1" x14ac:dyDescent="0.15">
      <c r="A36" s="33" t="s">
        <v>18</v>
      </c>
      <c r="B36" s="33" t="s">
        <v>91</v>
      </c>
      <c r="C36" s="33">
        <v>1</v>
      </c>
      <c r="D36" s="40" t="str">
        <f>IF($J$2&lt;&gt;"","",VLOOKUP(B36,[3]原簿!$A$3:$G$10,C36+2,FALSE))</f>
        <v>東洋大学附属牛久</v>
      </c>
      <c r="E36" s="40" t="str">
        <f>IF($J$2&lt;&gt;"","",VLOOKUP(B36,[3]原簿!$A$3:$F$10,2,FALSE))</f>
        <v>茨城県</v>
      </c>
      <c r="F36" s="16"/>
      <c r="G36" s="43"/>
      <c r="K36" s="17"/>
      <c r="L36" s="10"/>
    </row>
    <row r="37" spans="1:12" ht="10.5" customHeight="1" x14ac:dyDescent="0.15">
      <c r="A37" s="33"/>
      <c r="B37" s="33"/>
      <c r="C37" s="33"/>
      <c r="D37" s="40"/>
      <c r="E37" s="40"/>
      <c r="K37" s="41"/>
      <c r="L37" s="20"/>
    </row>
    <row r="38" spans="1:12" ht="10.5" customHeight="1" x14ac:dyDescent="0.15">
      <c r="A38" s="33" t="s">
        <v>19</v>
      </c>
      <c r="B38" s="33" t="s">
        <v>92</v>
      </c>
      <c r="C38" s="33">
        <v>1</v>
      </c>
      <c r="D38" s="40" t="str">
        <f>IF($J$2&lt;&gt;"","",VLOOKUP(B38,[3]原簿!$A$3:$G$10,C38+2,FALSE))</f>
        <v>宇都宮文星女子</v>
      </c>
      <c r="E38" s="40" t="str">
        <f>IF($J$2&lt;&gt;"","",VLOOKUP(B38,[3]原簿!$A$3:$F$10,2,FALSE))</f>
        <v>栃木県</v>
      </c>
      <c r="F38" s="9"/>
      <c r="G38" s="9"/>
      <c r="H38" s="10"/>
      <c r="K38" s="41"/>
      <c r="L38" s="10"/>
    </row>
    <row r="39" spans="1:12" ht="10.5" customHeight="1" x14ac:dyDescent="0.15">
      <c r="A39" s="33"/>
      <c r="B39" s="33"/>
      <c r="C39" s="33"/>
      <c r="D39" s="40"/>
      <c r="E39" s="40"/>
      <c r="F39" s="18"/>
      <c r="G39" s="42"/>
      <c r="H39" s="9"/>
      <c r="K39" s="17"/>
      <c r="L39" s="10"/>
    </row>
    <row r="40" spans="1:12" ht="10.5" customHeight="1" x14ac:dyDescent="0.15">
      <c r="A40" s="33" t="s">
        <v>20</v>
      </c>
      <c r="B40" s="33" t="s">
        <v>93</v>
      </c>
      <c r="C40" s="33">
        <v>3</v>
      </c>
      <c r="D40" s="40" t="str">
        <f>IF($J$2&lt;&gt;"","",VLOOKUP(B40,[3]原簿!$A$3:$G$10,C40+2,FALSE))</f>
        <v>甲府第一</v>
      </c>
      <c r="E40" s="40" t="str">
        <f>IF($J$2&lt;&gt;"","",VLOOKUP(B40,[3]原簿!$A$3:$F$10,2,FALSE))</f>
        <v>山梨県</v>
      </c>
      <c r="F40" s="16"/>
      <c r="G40" s="43"/>
      <c r="H40" s="10"/>
      <c r="I40" s="15"/>
      <c r="K40" s="17"/>
      <c r="L40" s="10"/>
    </row>
    <row r="41" spans="1:12" ht="10.5" customHeight="1" x14ac:dyDescent="0.15">
      <c r="A41" s="33"/>
      <c r="B41" s="33"/>
      <c r="C41" s="33"/>
      <c r="D41" s="40"/>
      <c r="E41" s="40"/>
      <c r="F41" s="21"/>
      <c r="G41" s="10"/>
      <c r="H41" s="41"/>
      <c r="I41" s="20"/>
      <c r="K41" s="17"/>
      <c r="L41" s="10"/>
    </row>
    <row r="42" spans="1:12" ht="10.5" customHeight="1" x14ac:dyDescent="0.15">
      <c r="A42" s="33" t="s">
        <v>21</v>
      </c>
      <c r="B42" s="33" t="s">
        <v>94</v>
      </c>
      <c r="C42" s="33">
        <v>4</v>
      </c>
      <c r="D42" s="40" t="str">
        <f>IF($J$2&lt;&gt;"","",VLOOKUP(B42,[3]原簿!$A$3:$G$10,C42+2,FALSE))</f>
        <v>花咲徳栄</v>
      </c>
      <c r="E42" s="40" t="str">
        <f>IF($J$2&lt;&gt;"","",VLOOKUP(B42,[3]原簿!$A$3:$F$10,2,FALSE))</f>
        <v>埼玉県</v>
      </c>
      <c r="F42" s="16"/>
      <c r="G42" s="9"/>
      <c r="H42" s="41"/>
      <c r="I42" s="12"/>
      <c r="K42" s="17"/>
      <c r="L42" s="10"/>
    </row>
    <row r="43" spans="1:12" ht="10.5" customHeight="1" x14ac:dyDescent="0.15">
      <c r="A43" s="33"/>
      <c r="B43" s="33"/>
      <c r="C43" s="33"/>
      <c r="D43" s="40"/>
      <c r="E43" s="40"/>
      <c r="F43" s="18"/>
      <c r="G43" s="42"/>
      <c r="H43" s="14"/>
      <c r="I43" s="17"/>
      <c r="K43" s="17"/>
      <c r="L43" s="10"/>
    </row>
    <row r="44" spans="1:12" ht="10.5" customHeight="1" x14ac:dyDescent="0.15">
      <c r="A44" s="33" t="s">
        <v>22</v>
      </c>
      <c r="B44" s="33" t="s">
        <v>38</v>
      </c>
      <c r="C44" s="33">
        <v>2</v>
      </c>
      <c r="D44" s="40" t="str">
        <f>IF($J$2&lt;&gt;"","",VLOOKUP(B44,[3]原簿!$A$3:$G$10,C44+2,FALSE))</f>
        <v>敬愛学園</v>
      </c>
      <c r="E44" s="40" t="str">
        <f>IF($J$2&lt;&gt;"","",VLOOKUP(B44,[3]原簿!$A$3:$F$10,2,FALSE))</f>
        <v>千葉県</v>
      </c>
      <c r="F44" s="16"/>
      <c r="G44" s="43"/>
      <c r="I44" s="17"/>
      <c r="K44" s="17"/>
      <c r="L44" s="10"/>
    </row>
    <row r="45" spans="1:12" ht="10.5" customHeight="1" x14ac:dyDescent="0.15">
      <c r="A45" s="33"/>
      <c r="B45" s="33"/>
      <c r="C45" s="33"/>
      <c r="D45" s="40"/>
      <c r="E45" s="40"/>
      <c r="F45" s="18"/>
      <c r="G45" s="19"/>
      <c r="I45" s="41"/>
      <c r="K45" s="17"/>
      <c r="L45" s="10"/>
    </row>
    <row r="46" spans="1:12" ht="10.5" customHeight="1" x14ac:dyDescent="0.15">
      <c r="A46" s="33" t="s">
        <v>23</v>
      </c>
      <c r="B46" s="33" t="s">
        <v>95</v>
      </c>
      <c r="C46" s="33">
        <v>2</v>
      </c>
      <c r="D46" s="40" t="str">
        <f>IF($J$2&lt;&gt;"","",VLOOKUP(B46,[3]原簿!$A$3:$G$10,C46+2,FALSE))</f>
        <v>八雲学園</v>
      </c>
      <c r="E46" s="40" t="str">
        <f>IF($J$2&lt;&gt;"","",VLOOKUP(B46,[3]原簿!$A$3:$F$10,2,FALSE))</f>
        <v>東京都</v>
      </c>
      <c r="F46" s="16"/>
      <c r="G46" s="9"/>
      <c r="I46" s="41"/>
      <c r="J46" s="12"/>
      <c r="K46" s="17"/>
      <c r="L46" s="10"/>
    </row>
    <row r="47" spans="1:12" ht="10.5" customHeight="1" x14ac:dyDescent="0.15">
      <c r="A47" s="33"/>
      <c r="B47" s="33"/>
      <c r="C47" s="33"/>
      <c r="D47" s="40"/>
      <c r="E47" s="40"/>
      <c r="F47" s="18"/>
      <c r="G47" s="42"/>
      <c r="I47" s="17"/>
      <c r="J47" s="17"/>
      <c r="K47" s="17"/>
      <c r="L47" s="10"/>
    </row>
    <row r="48" spans="1:12" ht="10.5" customHeight="1" x14ac:dyDescent="0.15">
      <c r="A48" s="33" t="s">
        <v>24</v>
      </c>
      <c r="B48" s="33" t="s">
        <v>96</v>
      </c>
      <c r="C48" s="33">
        <v>3</v>
      </c>
      <c r="D48" s="40" t="str">
        <f>IF($J$2&lt;&gt;"","",VLOOKUP(B48,[3]原簿!$A$3:$G$10,C48+2,FALSE))</f>
        <v>茨城県立古河第一</v>
      </c>
      <c r="E48" s="40" t="str">
        <f>IF($J$2&lt;&gt;"","",VLOOKUP(B48,[3]原簿!$A$3:$F$10,2,FALSE))</f>
        <v>茨城県</v>
      </c>
      <c r="F48" s="16"/>
      <c r="G48" s="43"/>
      <c r="H48" s="12"/>
      <c r="I48" s="17"/>
      <c r="J48" s="17"/>
      <c r="K48" s="17"/>
      <c r="L48" s="10"/>
    </row>
    <row r="49" spans="1:12" ht="10.5" customHeight="1" x14ac:dyDescent="0.15">
      <c r="A49" s="33"/>
      <c r="B49" s="33"/>
      <c r="C49" s="33"/>
      <c r="D49" s="40"/>
      <c r="E49" s="40"/>
      <c r="F49" s="18"/>
      <c r="G49" s="19"/>
      <c r="H49" s="41"/>
      <c r="I49" s="14"/>
      <c r="J49" s="17"/>
      <c r="K49" s="17"/>
      <c r="L49" s="10"/>
    </row>
    <row r="50" spans="1:12" ht="10.5" customHeight="1" x14ac:dyDescent="0.15">
      <c r="A50" s="33" t="s">
        <v>25</v>
      </c>
      <c r="B50" s="33" t="s">
        <v>61</v>
      </c>
      <c r="C50" s="33">
        <v>4</v>
      </c>
      <c r="D50" s="40" t="str">
        <f>IF($J$2&lt;&gt;"","",VLOOKUP(B50,[3]原簿!$A$3:$G$10,C50+2,FALSE))</f>
        <v>川崎市立商業</v>
      </c>
      <c r="E50" s="40" t="str">
        <f>IF($J$2&lt;&gt;"","",VLOOKUP(B50,[3]原簿!$A$3:$F$10,2,FALSE))</f>
        <v>神奈川県</v>
      </c>
      <c r="F50" s="16"/>
      <c r="G50" s="9"/>
      <c r="H50" s="41"/>
      <c r="J50" s="17"/>
      <c r="K50" s="17"/>
      <c r="L50" s="10"/>
    </row>
    <row r="51" spans="1:12" ht="10.5" customHeight="1" x14ac:dyDescent="0.15">
      <c r="A51" s="33"/>
      <c r="B51" s="33"/>
      <c r="C51" s="33"/>
      <c r="D51" s="40"/>
      <c r="E51" s="40"/>
      <c r="F51" s="18"/>
      <c r="G51" s="42"/>
      <c r="H51" s="14"/>
      <c r="J51" s="17"/>
      <c r="K51" s="17"/>
      <c r="L51" s="10"/>
    </row>
    <row r="52" spans="1:12" ht="10.5" customHeight="1" x14ac:dyDescent="0.15">
      <c r="A52" s="33" t="s">
        <v>26</v>
      </c>
      <c r="B52" s="33" t="s">
        <v>80</v>
      </c>
      <c r="C52" s="33">
        <v>1</v>
      </c>
      <c r="D52" s="40" t="str">
        <f>IF($J$2&lt;&gt;"","",VLOOKUP(B52,[3]原簿!$A$3:$G$10,C52+2,FALSE))</f>
        <v>高崎商科大学附属</v>
      </c>
      <c r="E52" s="40" t="str">
        <f>IF($J$2&lt;&gt;"","",VLOOKUP(B52,[3]原簿!$A$3:$F$10,2,FALSE))</f>
        <v>群馬県</v>
      </c>
      <c r="F52" s="16"/>
      <c r="G52" s="43"/>
      <c r="J52" s="41"/>
      <c r="K52" s="22"/>
      <c r="L52" s="10"/>
    </row>
    <row r="53" spans="1:12" ht="10.5" customHeight="1" x14ac:dyDescent="0.15">
      <c r="A53" s="33"/>
      <c r="B53" s="33"/>
      <c r="C53" s="33"/>
      <c r="D53" s="40"/>
      <c r="E53" s="40"/>
      <c r="F53" s="18"/>
      <c r="G53" s="19"/>
      <c r="J53" s="41"/>
      <c r="L53" s="10"/>
    </row>
    <row r="54" spans="1:12" ht="10.5" customHeight="1" x14ac:dyDescent="0.15">
      <c r="A54" s="33" t="s">
        <v>27</v>
      </c>
      <c r="B54" s="33" t="s">
        <v>87</v>
      </c>
      <c r="C54" s="33">
        <v>1</v>
      </c>
      <c r="D54" s="40" t="str">
        <f>IF($J$2&lt;&gt;"","",VLOOKUP(B54,[3]原簿!$A$3:$G$10,C54+2,FALSE))</f>
        <v>県立横浜立野</v>
      </c>
      <c r="E54" s="40" t="str">
        <f>IF($J$2&lt;&gt;"","",VLOOKUP(B54,[3]原簿!$A$3:$F$10,2,FALSE))</f>
        <v>神奈川県</v>
      </c>
      <c r="F54" s="16"/>
      <c r="G54" s="9"/>
      <c r="J54" s="17"/>
      <c r="L54" s="10"/>
    </row>
    <row r="55" spans="1:12" ht="10.5" customHeight="1" x14ac:dyDescent="0.15">
      <c r="A55" s="33"/>
      <c r="B55" s="33"/>
      <c r="C55" s="33"/>
      <c r="D55" s="40"/>
      <c r="E55" s="40"/>
      <c r="F55" s="18"/>
      <c r="G55" s="42"/>
      <c r="J55" s="17"/>
      <c r="L55" s="10"/>
    </row>
    <row r="56" spans="1:12" ht="10.5" customHeight="1" x14ac:dyDescent="0.15">
      <c r="A56" s="33" t="s">
        <v>28</v>
      </c>
      <c r="B56" s="33" t="s">
        <v>62</v>
      </c>
      <c r="C56" s="33">
        <v>3</v>
      </c>
      <c r="D56" s="40" t="str">
        <f>IF($J$2&lt;&gt;"","",VLOOKUP(B56,[3]原簿!$A$3:$G$10,C56+2,FALSE))</f>
        <v>渋谷教育学園幕張</v>
      </c>
      <c r="E56" s="40" t="str">
        <f>IF($J$2&lt;&gt;"","",VLOOKUP(B56,[3]原簿!$A$3:$F$10,2,FALSE))</f>
        <v>千葉県</v>
      </c>
      <c r="F56" s="16"/>
      <c r="G56" s="43"/>
      <c r="H56" s="12"/>
      <c r="J56" s="17"/>
      <c r="L56" s="10"/>
    </row>
    <row r="57" spans="1:12" ht="10.5" customHeight="1" x14ac:dyDescent="0.15">
      <c r="A57" s="33"/>
      <c r="B57" s="33"/>
      <c r="C57" s="33"/>
      <c r="D57" s="40"/>
      <c r="E57" s="40"/>
      <c r="F57" s="18"/>
      <c r="G57" s="19"/>
      <c r="H57" s="17"/>
      <c r="J57" s="17"/>
      <c r="L57" s="10"/>
    </row>
    <row r="58" spans="1:12" ht="10.5" customHeight="1" x14ac:dyDescent="0.15">
      <c r="A58" s="33" t="s">
        <v>29</v>
      </c>
      <c r="B58" s="33" t="s">
        <v>60</v>
      </c>
      <c r="C58" s="33">
        <v>4</v>
      </c>
      <c r="D58" s="40" t="str">
        <f>IF($J$2&lt;&gt;"","",VLOOKUP(B58,[3]原簿!$A$3:$G$10,C58+2,FALSE))</f>
        <v>県立高崎商業</v>
      </c>
      <c r="E58" s="40" t="str">
        <f>IF($J$2&lt;&gt;"","",VLOOKUP(B58,[3]原簿!$A$3:$F$10,2,FALSE))</f>
        <v>群馬県</v>
      </c>
      <c r="F58" s="16"/>
      <c r="G58" s="9"/>
      <c r="H58" s="17"/>
      <c r="I58" s="12"/>
      <c r="J58" s="17"/>
      <c r="L58" s="10"/>
    </row>
    <row r="59" spans="1:12" ht="10.5" customHeight="1" x14ac:dyDescent="0.15">
      <c r="A59" s="33"/>
      <c r="B59" s="33"/>
      <c r="C59" s="33"/>
      <c r="D59" s="40"/>
      <c r="E59" s="40"/>
      <c r="F59" s="18"/>
      <c r="G59" s="42"/>
      <c r="H59" s="14"/>
      <c r="I59" s="17"/>
      <c r="J59" s="17"/>
      <c r="L59" s="10"/>
    </row>
    <row r="60" spans="1:12" ht="10.5" customHeight="1" x14ac:dyDescent="0.15">
      <c r="A60" s="33" t="s">
        <v>30</v>
      </c>
      <c r="B60" s="33" t="s">
        <v>63</v>
      </c>
      <c r="C60" s="33">
        <v>2</v>
      </c>
      <c r="D60" s="40" t="str">
        <f>IF($J$2&lt;&gt;"","",VLOOKUP(B60,[3]原簿!$A$3:$G$10,C60+2,FALSE))</f>
        <v>水城</v>
      </c>
      <c r="E60" s="40" t="str">
        <f>IF($J$2&lt;&gt;"","",VLOOKUP(B60,[3]原簿!$A$3:$F$10,2,FALSE))</f>
        <v>茨城県</v>
      </c>
      <c r="F60" s="16"/>
      <c r="G60" s="43"/>
      <c r="I60" s="17"/>
      <c r="J60" s="17"/>
      <c r="L60" s="10"/>
    </row>
    <row r="61" spans="1:12" ht="10.5" customHeight="1" x14ac:dyDescent="0.15">
      <c r="A61" s="33"/>
      <c r="B61" s="33"/>
      <c r="C61" s="33"/>
      <c r="D61" s="40"/>
      <c r="E61" s="40"/>
      <c r="F61" s="18"/>
      <c r="G61" s="19"/>
      <c r="I61" s="41"/>
      <c r="J61" s="14"/>
      <c r="L61" s="10"/>
    </row>
    <row r="62" spans="1:12" ht="10.5" customHeight="1" x14ac:dyDescent="0.15">
      <c r="A62" s="33" t="s">
        <v>31</v>
      </c>
      <c r="B62" s="33" t="s">
        <v>64</v>
      </c>
      <c r="C62" s="33">
        <v>2</v>
      </c>
      <c r="D62" s="40" t="str">
        <f>IF($J$2&lt;&gt;"","",VLOOKUP(B62,[3]原簿!$A$3:$G$10,C62+2,FALSE))</f>
        <v>伊奈学園総合</v>
      </c>
      <c r="E62" s="40" t="str">
        <f>IF($J$2&lt;&gt;"","",VLOOKUP(B62,[3]原簿!$A$3:$F$10,2,FALSE))</f>
        <v>埼玉県</v>
      </c>
      <c r="F62" s="16"/>
      <c r="G62" s="9"/>
      <c r="I62" s="41"/>
      <c r="L62" s="10"/>
    </row>
    <row r="63" spans="1:12" ht="10.5" customHeight="1" x14ac:dyDescent="0.15">
      <c r="A63" s="33"/>
      <c r="B63" s="33"/>
      <c r="C63" s="33"/>
      <c r="D63" s="40"/>
      <c r="E63" s="40"/>
      <c r="F63" s="18"/>
      <c r="G63" s="42"/>
      <c r="I63" s="17"/>
      <c r="L63" s="10"/>
    </row>
    <row r="64" spans="1:12" ht="10.5" customHeight="1" x14ac:dyDescent="0.15">
      <c r="A64" s="33" t="s">
        <v>32</v>
      </c>
      <c r="B64" s="33" t="s">
        <v>65</v>
      </c>
      <c r="C64" s="33">
        <v>3</v>
      </c>
      <c r="D64" s="40" t="str">
        <f>IF($J$2&lt;&gt;"","",VLOOKUP(B64,[3]原簿!$A$3:$G$10,C64+2,FALSE))</f>
        <v>栃木商業</v>
      </c>
      <c r="E64" s="40" t="str">
        <f>IF($J$2&lt;&gt;"","",VLOOKUP(B64,[3]原簿!$A$3:$F$10,2,FALSE))</f>
        <v>栃木県</v>
      </c>
      <c r="F64" s="16"/>
      <c r="G64" s="43"/>
      <c r="H64" s="12"/>
      <c r="I64" s="17"/>
      <c r="L64" s="10"/>
    </row>
    <row r="65" spans="1:12" ht="10.5" customHeight="1" x14ac:dyDescent="0.15">
      <c r="A65" s="33"/>
      <c r="B65" s="33"/>
      <c r="C65" s="33"/>
      <c r="D65" s="40"/>
      <c r="E65" s="40"/>
      <c r="F65" s="18"/>
      <c r="G65" s="19"/>
      <c r="H65" s="41"/>
      <c r="I65" s="14"/>
      <c r="L65" s="10"/>
    </row>
    <row r="66" spans="1:12" ht="10.5" customHeight="1" x14ac:dyDescent="0.15">
      <c r="A66" s="33" t="s">
        <v>33</v>
      </c>
      <c r="B66" s="33" t="s">
        <v>46</v>
      </c>
      <c r="C66" s="33">
        <v>4</v>
      </c>
      <c r="D66" s="40" t="str">
        <f>IF($J$2&lt;&gt;"","",VLOOKUP(B66,[3]原簿!$A$3:$G$10,C66+2,FALSE))</f>
        <v>錦城</v>
      </c>
      <c r="E66" s="40" t="str">
        <f>IF($J$2&lt;&gt;"","",VLOOKUP(B66,[3]原簿!$A$3:$F$10,2,FALSE))</f>
        <v>東京都</v>
      </c>
      <c r="F66" s="16"/>
      <c r="G66" s="9"/>
      <c r="H66" s="41"/>
      <c r="I66" s="10"/>
      <c r="L66" s="10"/>
    </row>
    <row r="67" spans="1:12" ht="10.5" customHeight="1" x14ac:dyDescent="0.15">
      <c r="A67" s="33"/>
      <c r="B67" s="33"/>
      <c r="C67" s="33"/>
      <c r="D67" s="40"/>
      <c r="E67" s="40"/>
      <c r="F67" s="21"/>
      <c r="G67" s="17"/>
      <c r="H67" s="22"/>
      <c r="I67" s="10"/>
      <c r="L67" s="10"/>
    </row>
    <row r="68" spans="1:12" ht="10.5" customHeight="1" x14ac:dyDescent="0.15">
      <c r="A68" s="33" t="s">
        <v>34</v>
      </c>
      <c r="B68" s="33" t="s">
        <v>48</v>
      </c>
      <c r="C68" s="33">
        <v>1</v>
      </c>
      <c r="D68" s="40" t="str">
        <f>IF($J$2&lt;&gt;"","",VLOOKUP(B68,[3]原簿!$A$3:$G$10,C68+2,FALSE))</f>
        <v>山梨学院</v>
      </c>
      <c r="E68" s="40" t="str">
        <f>IF($J$2&lt;&gt;"","",VLOOKUP(B68,[3]原簿!$A$3:$F$10,2,FALSE))</f>
        <v>山梨県</v>
      </c>
      <c r="F68" s="16"/>
      <c r="G68" s="32"/>
      <c r="L68" s="10"/>
    </row>
    <row r="69" spans="1:12" ht="10.5" customHeight="1" x14ac:dyDescent="0.15">
      <c r="A69" s="33"/>
      <c r="B69" s="33"/>
      <c r="C69" s="33"/>
      <c r="D69" s="40"/>
      <c r="E69" s="40"/>
      <c r="L69" s="10"/>
    </row>
  </sheetData>
  <mergeCells count="194">
    <mergeCell ref="A1:L1"/>
    <mergeCell ref="A3:C3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G11:G12"/>
    <mergeCell ref="A12:A13"/>
    <mergeCell ref="B12:B13"/>
    <mergeCell ref="C12:C13"/>
    <mergeCell ref="D12:D13"/>
    <mergeCell ref="E12:E13"/>
    <mergeCell ref="I13:I14"/>
    <mergeCell ref="A14:A15"/>
    <mergeCell ref="B14:B15"/>
    <mergeCell ref="C14:C15"/>
    <mergeCell ref="D14:D15"/>
    <mergeCell ref="E14:E15"/>
    <mergeCell ref="G15:G16"/>
    <mergeCell ref="A16:A17"/>
    <mergeCell ref="B16:B17"/>
    <mergeCell ref="A20:A21"/>
    <mergeCell ref="B20:B21"/>
    <mergeCell ref="C20:C21"/>
    <mergeCell ref="D20:D21"/>
    <mergeCell ref="E20:E21"/>
    <mergeCell ref="J20:J21"/>
    <mergeCell ref="C16:C17"/>
    <mergeCell ref="D16:D17"/>
    <mergeCell ref="E16:E17"/>
    <mergeCell ref="H17:H18"/>
    <mergeCell ref="A18:A19"/>
    <mergeCell ref="B18:B19"/>
    <mergeCell ref="C18:C19"/>
    <mergeCell ref="D18:D19"/>
    <mergeCell ref="E18:E19"/>
    <mergeCell ref="G19:G20"/>
    <mergeCell ref="A22:A23"/>
    <mergeCell ref="B22:B23"/>
    <mergeCell ref="C22:C23"/>
    <mergeCell ref="D22:D23"/>
    <mergeCell ref="E22:E23"/>
    <mergeCell ref="G23:G24"/>
    <mergeCell ref="A24:A25"/>
    <mergeCell ref="B24:B25"/>
    <mergeCell ref="C24:C25"/>
    <mergeCell ref="D24:D25"/>
    <mergeCell ref="E24:E25"/>
    <mergeCell ref="H25:H26"/>
    <mergeCell ref="A26:A27"/>
    <mergeCell ref="B26:B27"/>
    <mergeCell ref="C26:C27"/>
    <mergeCell ref="D26:D27"/>
    <mergeCell ref="E26:E27"/>
    <mergeCell ref="G27:G28"/>
    <mergeCell ref="A28:A29"/>
    <mergeCell ref="B28:B29"/>
    <mergeCell ref="H33:H34"/>
    <mergeCell ref="A34:A35"/>
    <mergeCell ref="B34:B35"/>
    <mergeCell ref="C34:C35"/>
    <mergeCell ref="D34:D35"/>
    <mergeCell ref="C28:C29"/>
    <mergeCell ref="D28:D29"/>
    <mergeCell ref="E28:E29"/>
    <mergeCell ref="I29:I30"/>
    <mergeCell ref="A30:A31"/>
    <mergeCell ref="B30:B31"/>
    <mergeCell ref="C30:C31"/>
    <mergeCell ref="D30:D31"/>
    <mergeCell ref="E30:E31"/>
    <mergeCell ref="G31:G32"/>
    <mergeCell ref="E34:E35"/>
    <mergeCell ref="G35:G36"/>
    <mergeCell ref="A36:A37"/>
    <mergeCell ref="B36:B37"/>
    <mergeCell ref="C36:C37"/>
    <mergeCell ref="D36:D37"/>
    <mergeCell ref="E36:E37"/>
    <mergeCell ref="A32:A33"/>
    <mergeCell ref="B32:B33"/>
    <mergeCell ref="C32:C33"/>
    <mergeCell ref="D32:D33"/>
    <mergeCell ref="E32:E33"/>
    <mergeCell ref="K37:K38"/>
    <mergeCell ref="A38:A39"/>
    <mergeCell ref="B38:B39"/>
    <mergeCell ref="C38:C39"/>
    <mergeCell ref="D38:D39"/>
    <mergeCell ref="E38:E39"/>
    <mergeCell ref="G39:G40"/>
    <mergeCell ref="A40:A41"/>
    <mergeCell ref="B40:B41"/>
    <mergeCell ref="C40:C41"/>
    <mergeCell ref="I45:I46"/>
    <mergeCell ref="A46:A47"/>
    <mergeCell ref="B46:B47"/>
    <mergeCell ref="C46:C47"/>
    <mergeCell ref="D46:D47"/>
    <mergeCell ref="E46:E47"/>
    <mergeCell ref="D40:D41"/>
    <mergeCell ref="E40:E41"/>
    <mergeCell ref="H41:H42"/>
    <mergeCell ref="A42:A43"/>
    <mergeCell ref="B42:B43"/>
    <mergeCell ref="C42:C43"/>
    <mergeCell ref="D42:D43"/>
    <mergeCell ref="E42:E43"/>
    <mergeCell ref="G43:G44"/>
    <mergeCell ref="A44:A45"/>
    <mergeCell ref="G47:G48"/>
    <mergeCell ref="A48:A49"/>
    <mergeCell ref="B48:B49"/>
    <mergeCell ref="C48:C49"/>
    <mergeCell ref="D48:D49"/>
    <mergeCell ref="E48:E49"/>
    <mergeCell ref="B44:B45"/>
    <mergeCell ref="C44:C45"/>
    <mergeCell ref="D44:D45"/>
    <mergeCell ref="E44:E45"/>
    <mergeCell ref="H49:H50"/>
    <mergeCell ref="A50:A51"/>
    <mergeCell ref="B50:B51"/>
    <mergeCell ref="C50:C51"/>
    <mergeCell ref="D50:D51"/>
    <mergeCell ref="E50:E51"/>
    <mergeCell ref="G51:G52"/>
    <mergeCell ref="A52:A53"/>
    <mergeCell ref="B52:B53"/>
    <mergeCell ref="C52:C53"/>
    <mergeCell ref="D52:D53"/>
    <mergeCell ref="E52:E53"/>
    <mergeCell ref="J52:J53"/>
    <mergeCell ref="A54:A55"/>
    <mergeCell ref="B54:B55"/>
    <mergeCell ref="C54:C55"/>
    <mergeCell ref="D54:D55"/>
    <mergeCell ref="E54:E55"/>
    <mergeCell ref="G55:G56"/>
    <mergeCell ref="A56:A57"/>
    <mergeCell ref="G59:G60"/>
    <mergeCell ref="A60:A61"/>
    <mergeCell ref="B60:B61"/>
    <mergeCell ref="C60:C61"/>
    <mergeCell ref="D60:D61"/>
    <mergeCell ref="E60:E61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I61:I62"/>
    <mergeCell ref="A62:A63"/>
    <mergeCell ref="B62:B63"/>
    <mergeCell ref="C62:C63"/>
    <mergeCell ref="D62:D63"/>
    <mergeCell ref="E62:E63"/>
    <mergeCell ref="G63:G64"/>
    <mergeCell ref="A64:A65"/>
    <mergeCell ref="B64:B65"/>
    <mergeCell ref="C64:C65"/>
    <mergeCell ref="A68:A69"/>
    <mergeCell ref="B68:B69"/>
    <mergeCell ref="C68:C69"/>
    <mergeCell ref="D68:D69"/>
    <mergeCell ref="E68:E69"/>
    <mergeCell ref="D64:D65"/>
    <mergeCell ref="E64:E65"/>
    <mergeCell ref="H65:H66"/>
    <mergeCell ref="A66:A67"/>
    <mergeCell ref="B66:B67"/>
    <mergeCell ref="C66:C67"/>
    <mergeCell ref="D66:D67"/>
    <mergeCell ref="E66:E67"/>
  </mergeCells>
  <phoneticPr fontId="7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3]!KA">
                <anchor moveWithCells="1" sizeWithCells="1">
                  <from>
                    <xdr:col>12</xdr:col>
                    <xdr:colOff>523875</xdr:colOff>
                    <xdr:row>0</xdr:row>
                    <xdr:rowOff>114300</xdr:rowOff>
                  </from>
                  <to>
                    <xdr:col>13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3]!実行">
                <anchor moveWithCells="1" sizeWithCells="1">
                  <from>
                    <xdr:col>12</xdr:col>
                    <xdr:colOff>542925</xdr:colOff>
                    <xdr:row>2</xdr:row>
                    <xdr:rowOff>180975</xdr:rowOff>
                  </from>
                  <to>
                    <xdr:col>13</xdr:col>
                    <xdr:colOff>352425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35.75" style="1" customWidth="1"/>
    <col min="5" max="5" width="10.125" style="1" customWidth="1"/>
    <col min="6" max="11" width="4.375" style="1" customWidth="1"/>
    <col min="12" max="12" width="3" style="1" customWidth="1"/>
    <col min="13" max="256" width="9" style="1"/>
    <col min="257" max="257" width="7.875" style="1" customWidth="1"/>
    <col min="258" max="259" width="1.625" style="1" customWidth="1"/>
    <col min="260" max="260" width="35.75" style="1" customWidth="1"/>
    <col min="261" max="261" width="10.125" style="1" customWidth="1"/>
    <col min="262" max="267" width="4.375" style="1" customWidth="1"/>
    <col min="268" max="268" width="3" style="1" customWidth="1"/>
    <col min="269" max="512" width="9" style="1"/>
    <col min="513" max="513" width="7.875" style="1" customWidth="1"/>
    <col min="514" max="515" width="1.625" style="1" customWidth="1"/>
    <col min="516" max="516" width="35.75" style="1" customWidth="1"/>
    <col min="517" max="517" width="10.125" style="1" customWidth="1"/>
    <col min="518" max="523" width="4.375" style="1" customWidth="1"/>
    <col min="524" max="524" width="3" style="1" customWidth="1"/>
    <col min="525" max="768" width="9" style="1"/>
    <col min="769" max="769" width="7.875" style="1" customWidth="1"/>
    <col min="770" max="771" width="1.625" style="1" customWidth="1"/>
    <col min="772" max="772" width="35.75" style="1" customWidth="1"/>
    <col min="773" max="773" width="10.125" style="1" customWidth="1"/>
    <col min="774" max="779" width="4.375" style="1" customWidth="1"/>
    <col min="780" max="780" width="3" style="1" customWidth="1"/>
    <col min="781" max="1024" width="9" style="1"/>
    <col min="1025" max="1025" width="7.875" style="1" customWidth="1"/>
    <col min="1026" max="1027" width="1.625" style="1" customWidth="1"/>
    <col min="1028" max="1028" width="35.75" style="1" customWidth="1"/>
    <col min="1029" max="1029" width="10.125" style="1" customWidth="1"/>
    <col min="1030" max="1035" width="4.375" style="1" customWidth="1"/>
    <col min="1036" max="1036" width="3" style="1" customWidth="1"/>
    <col min="1037" max="1280" width="9" style="1"/>
    <col min="1281" max="1281" width="7.875" style="1" customWidth="1"/>
    <col min="1282" max="1283" width="1.625" style="1" customWidth="1"/>
    <col min="1284" max="1284" width="35.75" style="1" customWidth="1"/>
    <col min="1285" max="1285" width="10.125" style="1" customWidth="1"/>
    <col min="1286" max="1291" width="4.375" style="1" customWidth="1"/>
    <col min="1292" max="1292" width="3" style="1" customWidth="1"/>
    <col min="1293" max="1536" width="9" style="1"/>
    <col min="1537" max="1537" width="7.875" style="1" customWidth="1"/>
    <col min="1538" max="1539" width="1.625" style="1" customWidth="1"/>
    <col min="1540" max="1540" width="35.75" style="1" customWidth="1"/>
    <col min="1541" max="1541" width="10.125" style="1" customWidth="1"/>
    <col min="1542" max="1547" width="4.375" style="1" customWidth="1"/>
    <col min="1548" max="1548" width="3" style="1" customWidth="1"/>
    <col min="1549" max="1792" width="9" style="1"/>
    <col min="1793" max="1793" width="7.875" style="1" customWidth="1"/>
    <col min="1794" max="1795" width="1.625" style="1" customWidth="1"/>
    <col min="1796" max="1796" width="35.75" style="1" customWidth="1"/>
    <col min="1797" max="1797" width="10.125" style="1" customWidth="1"/>
    <col min="1798" max="1803" width="4.375" style="1" customWidth="1"/>
    <col min="1804" max="1804" width="3" style="1" customWidth="1"/>
    <col min="1805" max="2048" width="9" style="1"/>
    <col min="2049" max="2049" width="7.875" style="1" customWidth="1"/>
    <col min="2050" max="2051" width="1.625" style="1" customWidth="1"/>
    <col min="2052" max="2052" width="35.75" style="1" customWidth="1"/>
    <col min="2053" max="2053" width="10.125" style="1" customWidth="1"/>
    <col min="2054" max="2059" width="4.375" style="1" customWidth="1"/>
    <col min="2060" max="2060" width="3" style="1" customWidth="1"/>
    <col min="2061" max="2304" width="9" style="1"/>
    <col min="2305" max="2305" width="7.875" style="1" customWidth="1"/>
    <col min="2306" max="2307" width="1.625" style="1" customWidth="1"/>
    <col min="2308" max="2308" width="35.75" style="1" customWidth="1"/>
    <col min="2309" max="2309" width="10.125" style="1" customWidth="1"/>
    <col min="2310" max="2315" width="4.375" style="1" customWidth="1"/>
    <col min="2316" max="2316" width="3" style="1" customWidth="1"/>
    <col min="2317" max="2560" width="9" style="1"/>
    <col min="2561" max="2561" width="7.875" style="1" customWidth="1"/>
    <col min="2562" max="2563" width="1.625" style="1" customWidth="1"/>
    <col min="2564" max="2564" width="35.75" style="1" customWidth="1"/>
    <col min="2565" max="2565" width="10.125" style="1" customWidth="1"/>
    <col min="2566" max="2571" width="4.375" style="1" customWidth="1"/>
    <col min="2572" max="2572" width="3" style="1" customWidth="1"/>
    <col min="2573" max="2816" width="9" style="1"/>
    <col min="2817" max="2817" width="7.875" style="1" customWidth="1"/>
    <col min="2818" max="2819" width="1.625" style="1" customWidth="1"/>
    <col min="2820" max="2820" width="35.75" style="1" customWidth="1"/>
    <col min="2821" max="2821" width="10.125" style="1" customWidth="1"/>
    <col min="2822" max="2827" width="4.375" style="1" customWidth="1"/>
    <col min="2828" max="2828" width="3" style="1" customWidth="1"/>
    <col min="2829" max="3072" width="9" style="1"/>
    <col min="3073" max="3073" width="7.875" style="1" customWidth="1"/>
    <col min="3074" max="3075" width="1.625" style="1" customWidth="1"/>
    <col min="3076" max="3076" width="35.75" style="1" customWidth="1"/>
    <col min="3077" max="3077" width="10.125" style="1" customWidth="1"/>
    <col min="3078" max="3083" width="4.375" style="1" customWidth="1"/>
    <col min="3084" max="3084" width="3" style="1" customWidth="1"/>
    <col min="3085" max="3328" width="9" style="1"/>
    <col min="3329" max="3329" width="7.875" style="1" customWidth="1"/>
    <col min="3330" max="3331" width="1.625" style="1" customWidth="1"/>
    <col min="3332" max="3332" width="35.75" style="1" customWidth="1"/>
    <col min="3333" max="3333" width="10.125" style="1" customWidth="1"/>
    <col min="3334" max="3339" width="4.375" style="1" customWidth="1"/>
    <col min="3340" max="3340" width="3" style="1" customWidth="1"/>
    <col min="3341" max="3584" width="9" style="1"/>
    <col min="3585" max="3585" width="7.875" style="1" customWidth="1"/>
    <col min="3586" max="3587" width="1.625" style="1" customWidth="1"/>
    <col min="3588" max="3588" width="35.75" style="1" customWidth="1"/>
    <col min="3589" max="3589" width="10.125" style="1" customWidth="1"/>
    <col min="3590" max="3595" width="4.375" style="1" customWidth="1"/>
    <col min="3596" max="3596" width="3" style="1" customWidth="1"/>
    <col min="3597" max="3840" width="9" style="1"/>
    <col min="3841" max="3841" width="7.875" style="1" customWidth="1"/>
    <col min="3842" max="3843" width="1.625" style="1" customWidth="1"/>
    <col min="3844" max="3844" width="35.75" style="1" customWidth="1"/>
    <col min="3845" max="3845" width="10.125" style="1" customWidth="1"/>
    <col min="3846" max="3851" width="4.375" style="1" customWidth="1"/>
    <col min="3852" max="3852" width="3" style="1" customWidth="1"/>
    <col min="3853" max="4096" width="9" style="1"/>
    <col min="4097" max="4097" width="7.875" style="1" customWidth="1"/>
    <col min="4098" max="4099" width="1.625" style="1" customWidth="1"/>
    <col min="4100" max="4100" width="35.75" style="1" customWidth="1"/>
    <col min="4101" max="4101" width="10.125" style="1" customWidth="1"/>
    <col min="4102" max="4107" width="4.375" style="1" customWidth="1"/>
    <col min="4108" max="4108" width="3" style="1" customWidth="1"/>
    <col min="4109" max="4352" width="9" style="1"/>
    <col min="4353" max="4353" width="7.875" style="1" customWidth="1"/>
    <col min="4354" max="4355" width="1.625" style="1" customWidth="1"/>
    <col min="4356" max="4356" width="35.75" style="1" customWidth="1"/>
    <col min="4357" max="4357" width="10.125" style="1" customWidth="1"/>
    <col min="4358" max="4363" width="4.375" style="1" customWidth="1"/>
    <col min="4364" max="4364" width="3" style="1" customWidth="1"/>
    <col min="4365" max="4608" width="9" style="1"/>
    <col min="4609" max="4609" width="7.875" style="1" customWidth="1"/>
    <col min="4610" max="4611" width="1.625" style="1" customWidth="1"/>
    <col min="4612" max="4612" width="35.75" style="1" customWidth="1"/>
    <col min="4613" max="4613" width="10.125" style="1" customWidth="1"/>
    <col min="4614" max="4619" width="4.375" style="1" customWidth="1"/>
    <col min="4620" max="4620" width="3" style="1" customWidth="1"/>
    <col min="4621" max="4864" width="9" style="1"/>
    <col min="4865" max="4865" width="7.875" style="1" customWidth="1"/>
    <col min="4866" max="4867" width="1.625" style="1" customWidth="1"/>
    <col min="4868" max="4868" width="35.75" style="1" customWidth="1"/>
    <col min="4869" max="4869" width="10.125" style="1" customWidth="1"/>
    <col min="4870" max="4875" width="4.375" style="1" customWidth="1"/>
    <col min="4876" max="4876" width="3" style="1" customWidth="1"/>
    <col min="4877" max="5120" width="9" style="1"/>
    <col min="5121" max="5121" width="7.875" style="1" customWidth="1"/>
    <col min="5122" max="5123" width="1.625" style="1" customWidth="1"/>
    <col min="5124" max="5124" width="35.75" style="1" customWidth="1"/>
    <col min="5125" max="5125" width="10.125" style="1" customWidth="1"/>
    <col min="5126" max="5131" width="4.375" style="1" customWidth="1"/>
    <col min="5132" max="5132" width="3" style="1" customWidth="1"/>
    <col min="5133" max="5376" width="9" style="1"/>
    <col min="5377" max="5377" width="7.875" style="1" customWidth="1"/>
    <col min="5378" max="5379" width="1.625" style="1" customWidth="1"/>
    <col min="5380" max="5380" width="35.75" style="1" customWidth="1"/>
    <col min="5381" max="5381" width="10.125" style="1" customWidth="1"/>
    <col min="5382" max="5387" width="4.375" style="1" customWidth="1"/>
    <col min="5388" max="5388" width="3" style="1" customWidth="1"/>
    <col min="5389" max="5632" width="9" style="1"/>
    <col min="5633" max="5633" width="7.875" style="1" customWidth="1"/>
    <col min="5634" max="5635" width="1.625" style="1" customWidth="1"/>
    <col min="5636" max="5636" width="35.75" style="1" customWidth="1"/>
    <col min="5637" max="5637" width="10.125" style="1" customWidth="1"/>
    <col min="5638" max="5643" width="4.375" style="1" customWidth="1"/>
    <col min="5644" max="5644" width="3" style="1" customWidth="1"/>
    <col min="5645" max="5888" width="9" style="1"/>
    <col min="5889" max="5889" width="7.875" style="1" customWidth="1"/>
    <col min="5890" max="5891" width="1.625" style="1" customWidth="1"/>
    <col min="5892" max="5892" width="35.75" style="1" customWidth="1"/>
    <col min="5893" max="5893" width="10.125" style="1" customWidth="1"/>
    <col min="5894" max="5899" width="4.375" style="1" customWidth="1"/>
    <col min="5900" max="5900" width="3" style="1" customWidth="1"/>
    <col min="5901" max="6144" width="9" style="1"/>
    <col min="6145" max="6145" width="7.875" style="1" customWidth="1"/>
    <col min="6146" max="6147" width="1.625" style="1" customWidth="1"/>
    <col min="6148" max="6148" width="35.75" style="1" customWidth="1"/>
    <col min="6149" max="6149" width="10.125" style="1" customWidth="1"/>
    <col min="6150" max="6155" width="4.375" style="1" customWidth="1"/>
    <col min="6156" max="6156" width="3" style="1" customWidth="1"/>
    <col min="6157" max="6400" width="9" style="1"/>
    <col min="6401" max="6401" width="7.875" style="1" customWidth="1"/>
    <col min="6402" max="6403" width="1.625" style="1" customWidth="1"/>
    <col min="6404" max="6404" width="35.75" style="1" customWidth="1"/>
    <col min="6405" max="6405" width="10.125" style="1" customWidth="1"/>
    <col min="6406" max="6411" width="4.375" style="1" customWidth="1"/>
    <col min="6412" max="6412" width="3" style="1" customWidth="1"/>
    <col min="6413" max="6656" width="9" style="1"/>
    <col min="6657" max="6657" width="7.875" style="1" customWidth="1"/>
    <col min="6658" max="6659" width="1.625" style="1" customWidth="1"/>
    <col min="6660" max="6660" width="35.75" style="1" customWidth="1"/>
    <col min="6661" max="6661" width="10.125" style="1" customWidth="1"/>
    <col min="6662" max="6667" width="4.375" style="1" customWidth="1"/>
    <col min="6668" max="6668" width="3" style="1" customWidth="1"/>
    <col min="6669" max="6912" width="9" style="1"/>
    <col min="6913" max="6913" width="7.875" style="1" customWidth="1"/>
    <col min="6914" max="6915" width="1.625" style="1" customWidth="1"/>
    <col min="6916" max="6916" width="35.75" style="1" customWidth="1"/>
    <col min="6917" max="6917" width="10.125" style="1" customWidth="1"/>
    <col min="6918" max="6923" width="4.375" style="1" customWidth="1"/>
    <col min="6924" max="6924" width="3" style="1" customWidth="1"/>
    <col min="6925" max="7168" width="9" style="1"/>
    <col min="7169" max="7169" width="7.875" style="1" customWidth="1"/>
    <col min="7170" max="7171" width="1.625" style="1" customWidth="1"/>
    <col min="7172" max="7172" width="35.75" style="1" customWidth="1"/>
    <col min="7173" max="7173" width="10.125" style="1" customWidth="1"/>
    <col min="7174" max="7179" width="4.375" style="1" customWidth="1"/>
    <col min="7180" max="7180" width="3" style="1" customWidth="1"/>
    <col min="7181" max="7424" width="9" style="1"/>
    <col min="7425" max="7425" width="7.875" style="1" customWidth="1"/>
    <col min="7426" max="7427" width="1.625" style="1" customWidth="1"/>
    <col min="7428" max="7428" width="35.75" style="1" customWidth="1"/>
    <col min="7429" max="7429" width="10.125" style="1" customWidth="1"/>
    <col min="7430" max="7435" width="4.375" style="1" customWidth="1"/>
    <col min="7436" max="7436" width="3" style="1" customWidth="1"/>
    <col min="7437" max="7680" width="9" style="1"/>
    <col min="7681" max="7681" width="7.875" style="1" customWidth="1"/>
    <col min="7682" max="7683" width="1.625" style="1" customWidth="1"/>
    <col min="7684" max="7684" width="35.75" style="1" customWidth="1"/>
    <col min="7685" max="7685" width="10.125" style="1" customWidth="1"/>
    <col min="7686" max="7691" width="4.375" style="1" customWidth="1"/>
    <col min="7692" max="7692" width="3" style="1" customWidth="1"/>
    <col min="7693" max="7936" width="9" style="1"/>
    <col min="7937" max="7937" width="7.875" style="1" customWidth="1"/>
    <col min="7938" max="7939" width="1.625" style="1" customWidth="1"/>
    <col min="7940" max="7940" width="35.75" style="1" customWidth="1"/>
    <col min="7941" max="7941" width="10.125" style="1" customWidth="1"/>
    <col min="7942" max="7947" width="4.375" style="1" customWidth="1"/>
    <col min="7948" max="7948" width="3" style="1" customWidth="1"/>
    <col min="7949" max="8192" width="9" style="1"/>
    <col min="8193" max="8193" width="7.875" style="1" customWidth="1"/>
    <col min="8194" max="8195" width="1.625" style="1" customWidth="1"/>
    <col min="8196" max="8196" width="35.75" style="1" customWidth="1"/>
    <col min="8197" max="8197" width="10.125" style="1" customWidth="1"/>
    <col min="8198" max="8203" width="4.375" style="1" customWidth="1"/>
    <col min="8204" max="8204" width="3" style="1" customWidth="1"/>
    <col min="8205" max="8448" width="9" style="1"/>
    <col min="8449" max="8449" width="7.875" style="1" customWidth="1"/>
    <col min="8450" max="8451" width="1.625" style="1" customWidth="1"/>
    <col min="8452" max="8452" width="35.75" style="1" customWidth="1"/>
    <col min="8453" max="8453" width="10.125" style="1" customWidth="1"/>
    <col min="8454" max="8459" width="4.375" style="1" customWidth="1"/>
    <col min="8460" max="8460" width="3" style="1" customWidth="1"/>
    <col min="8461" max="8704" width="9" style="1"/>
    <col min="8705" max="8705" width="7.875" style="1" customWidth="1"/>
    <col min="8706" max="8707" width="1.625" style="1" customWidth="1"/>
    <col min="8708" max="8708" width="35.75" style="1" customWidth="1"/>
    <col min="8709" max="8709" width="10.125" style="1" customWidth="1"/>
    <col min="8710" max="8715" width="4.375" style="1" customWidth="1"/>
    <col min="8716" max="8716" width="3" style="1" customWidth="1"/>
    <col min="8717" max="8960" width="9" style="1"/>
    <col min="8961" max="8961" width="7.875" style="1" customWidth="1"/>
    <col min="8962" max="8963" width="1.625" style="1" customWidth="1"/>
    <col min="8964" max="8964" width="35.75" style="1" customWidth="1"/>
    <col min="8965" max="8965" width="10.125" style="1" customWidth="1"/>
    <col min="8966" max="8971" width="4.375" style="1" customWidth="1"/>
    <col min="8972" max="8972" width="3" style="1" customWidth="1"/>
    <col min="8973" max="9216" width="9" style="1"/>
    <col min="9217" max="9217" width="7.875" style="1" customWidth="1"/>
    <col min="9218" max="9219" width="1.625" style="1" customWidth="1"/>
    <col min="9220" max="9220" width="35.75" style="1" customWidth="1"/>
    <col min="9221" max="9221" width="10.125" style="1" customWidth="1"/>
    <col min="9222" max="9227" width="4.375" style="1" customWidth="1"/>
    <col min="9228" max="9228" width="3" style="1" customWidth="1"/>
    <col min="9229" max="9472" width="9" style="1"/>
    <col min="9473" max="9473" width="7.875" style="1" customWidth="1"/>
    <col min="9474" max="9475" width="1.625" style="1" customWidth="1"/>
    <col min="9476" max="9476" width="35.75" style="1" customWidth="1"/>
    <col min="9477" max="9477" width="10.125" style="1" customWidth="1"/>
    <col min="9478" max="9483" width="4.375" style="1" customWidth="1"/>
    <col min="9484" max="9484" width="3" style="1" customWidth="1"/>
    <col min="9485" max="9728" width="9" style="1"/>
    <col min="9729" max="9729" width="7.875" style="1" customWidth="1"/>
    <col min="9730" max="9731" width="1.625" style="1" customWidth="1"/>
    <col min="9732" max="9732" width="35.75" style="1" customWidth="1"/>
    <col min="9733" max="9733" width="10.125" style="1" customWidth="1"/>
    <col min="9734" max="9739" width="4.375" style="1" customWidth="1"/>
    <col min="9740" max="9740" width="3" style="1" customWidth="1"/>
    <col min="9741" max="9984" width="9" style="1"/>
    <col min="9985" max="9985" width="7.875" style="1" customWidth="1"/>
    <col min="9986" max="9987" width="1.625" style="1" customWidth="1"/>
    <col min="9988" max="9988" width="35.75" style="1" customWidth="1"/>
    <col min="9989" max="9989" width="10.125" style="1" customWidth="1"/>
    <col min="9990" max="9995" width="4.375" style="1" customWidth="1"/>
    <col min="9996" max="9996" width="3" style="1" customWidth="1"/>
    <col min="9997" max="10240" width="9" style="1"/>
    <col min="10241" max="10241" width="7.875" style="1" customWidth="1"/>
    <col min="10242" max="10243" width="1.625" style="1" customWidth="1"/>
    <col min="10244" max="10244" width="35.75" style="1" customWidth="1"/>
    <col min="10245" max="10245" width="10.125" style="1" customWidth="1"/>
    <col min="10246" max="10251" width="4.375" style="1" customWidth="1"/>
    <col min="10252" max="10252" width="3" style="1" customWidth="1"/>
    <col min="10253" max="10496" width="9" style="1"/>
    <col min="10497" max="10497" width="7.875" style="1" customWidth="1"/>
    <col min="10498" max="10499" width="1.625" style="1" customWidth="1"/>
    <col min="10500" max="10500" width="35.75" style="1" customWidth="1"/>
    <col min="10501" max="10501" width="10.125" style="1" customWidth="1"/>
    <col min="10502" max="10507" width="4.375" style="1" customWidth="1"/>
    <col min="10508" max="10508" width="3" style="1" customWidth="1"/>
    <col min="10509" max="10752" width="9" style="1"/>
    <col min="10753" max="10753" width="7.875" style="1" customWidth="1"/>
    <col min="10754" max="10755" width="1.625" style="1" customWidth="1"/>
    <col min="10756" max="10756" width="35.75" style="1" customWidth="1"/>
    <col min="10757" max="10757" width="10.125" style="1" customWidth="1"/>
    <col min="10758" max="10763" width="4.375" style="1" customWidth="1"/>
    <col min="10764" max="10764" width="3" style="1" customWidth="1"/>
    <col min="10765" max="11008" width="9" style="1"/>
    <col min="11009" max="11009" width="7.875" style="1" customWidth="1"/>
    <col min="11010" max="11011" width="1.625" style="1" customWidth="1"/>
    <col min="11012" max="11012" width="35.75" style="1" customWidth="1"/>
    <col min="11013" max="11013" width="10.125" style="1" customWidth="1"/>
    <col min="11014" max="11019" width="4.375" style="1" customWidth="1"/>
    <col min="11020" max="11020" width="3" style="1" customWidth="1"/>
    <col min="11021" max="11264" width="9" style="1"/>
    <col min="11265" max="11265" width="7.875" style="1" customWidth="1"/>
    <col min="11266" max="11267" width="1.625" style="1" customWidth="1"/>
    <col min="11268" max="11268" width="35.75" style="1" customWidth="1"/>
    <col min="11269" max="11269" width="10.125" style="1" customWidth="1"/>
    <col min="11270" max="11275" width="4.375" style="1" customWidth="1"/>
    <col min="11276" max="11276" width="3" style="1" customWidth="1"/>
    <col min="11277" max="11520" width="9" style="1"/>
    <col min="11521" max="11521" width="7.875" style="1" customWidth="1"/>
    <col min="11522" max="11523" width="1.625" style="1" customWidth="1"/>
    <col min="11524" max="11524" width="35.75" style="1" customWidth="1"/>
    <col min="11525" max="11525" width="10.125" style="1" customWidth="1"/>
    <col min="11526" max="11531" width="4.375" style="1" customWidth="1"/>
    <col min="11532" max="11532" width="3" style="1" customWidth="1"/>
    <col min="11533" max="11776" width="9" style="1"/>
    <col min="11777" max="11777" width="7.875" style="1" customWidth="1"/>
    <col min="11778" max="11779" width="1.625" style="1" customWidth="1"/>
    <col min="11780" max="11780" width="35.75" style="1" customWidth="1"/>
    <col min="11781" max="11781" width="10.125" style="1" customWidth="1"/>
    <col min="11782" max="11787" width="4.375" style="1" customWidth="1"/>
    <col min="11788" max="11788" width="3" style="1" customWidth="1"/>
    <col min="11789" max="12032" width="9" style="1"/>
    <col min="12033" max="12033" width="7.875" style="1" customWidth="1"/>
    <col min="12034" max="12035" width="1.625" style="1" customWidth="1"/>
    <col min="12036" max="12036" width="35.75" style="1" customWidth="1"/>
    <col min="12037" max="12037" width="10.125" style="1" customWidth="1"/>
    <col min="12038" max="12043" width="4.375" style="1" customWidth="1"/>
    <col min="12044" max="12044" width="3" style="1" customWidth="1"/>
    <col min="12045" max="12288" width="9" style="1"/>
    <col min="12289" max="12289" width="7.875" style="1" customWidth="1"/>
    <col min="12290" max="12291" width="1.625" style="1" customWidth="1"/>
    <col min="12292" max="12292" width="35.75" style="1" customWidth="1"/>
    <col min="12293" max="12293" width="10.125" style="1" customWidth="1"/>
    <col min="12294" max="12299" width="4.375" style="1" customWidth="1"/>
    <col min="12300" max="12300" width="3" style="1" customWidth="1"/>
    <col min="12301" max="12544" width="9" style="1"/>
    <col min="12545" max="12545" width="7.875" style="1" customWidth="1"/>
    <col min="12546" max="12547" width="1.625" style="1" customWidth="1"/>
    <col min="12548" max="12548" width="35.75" style="1" customWidth="1"/>
    <col min="12549" max="12549" width="10.125" style="1" customWidth="1"/>
    <col min="12550" max="12555" width="4.375" style="1" customWidth="1"/>
    <col min="12556" max="12556" width="3" style="1" customWidth="1"/>
    <col min="12557" max="12800" width="9" style="1"/>
    <col min="12801" max="12801" width="7.875" style="1" customWidth="1"/>
    <col min="12802" max="12803" width="1.625" style="1" customWidth="1"/>
    <col min="12804" max="12804" width="35.75" style="1" customWidth="1"/>
    <col min="12805" max="12805" width="10.125" style="1" customWidth="1"/>
    <col min="12806" max="12811" width="4.375" style="1" customWidth="1"/>
    <col min="12812" max="12812" width="3" style="1" customWidth="1"/>
    <col min="12813" max="13056" width="9" style="1"/>
    <col min="13057" max="13057" width="7.875" style="1" customWidth="1"/>
    <col min="13058" max="13059" width="1.625" style="1" customWidth="1"/>
    <col min="13060" max="13060" width="35.75" style="1" customWidth="1"/>
    <col min="13061" max="13061" width="10.125" style="1" customWidth="1"/>
    <col min="13062" max="13067" width="4.375" style="1" customWidth="1"/>
    <col min="13068" max="13068" width="3" style="1" customWidth="1"/>
    <col min="13069" max="13312" width="9" style="1"/>
    <col min="13313" max="13313" width="7.875" style="1" customWidth="1"/>
    <col min="13314" max="13315" width="1.625" style="1" customWidth="1"/>
    <col min="13316" max="13316" width="35.75" style="1" customWidth="1"/>
    <col min="13317" max="13317" width="10.125" style="1" customWidth="1"/>
    <col min="13318" max="13323" width="4.375" style="1" customWidth="1"/>
    <col min="13324" max="13324" width="3" style="1" customWidth="1"/>
    <col min="13325" max="13568" width="9" style="1"/>
    <col min="13569" max="13569" width="7.875" style="1" customWidth="1"/>
    <col min="13570" max="13571" width="1.625" style="1" customWidth="1"/>
    <col min="13572" max="13572" width="35.75" style="1" customWidth="1"/>
    <col min="13573" max="13573" width="10.125" style="1" customWidth="1"/>
    <col min="13574" max="13579" width="4.375" style="1" customWidth="1"/>
    <col min="13580" max="13580" width="3" style="1" customWidth="1"/>
    <col min="13581" max="13824" width="9" style="1"/>
    <col min="13825" max="13825" width="7.875" style="1" customWidth="1"/>
    <col min="13826" max="13827" width="1.625" style="1" customWidth="1"/>
    <col min="13828" max="13828" width="35.75" style="1" customWidth="1"/>
    <col min="13829" max="13829" width="10.125" style="1" customWidth="1"/>
    <col min="13830" max="13835" width="4.375" style="1" customWidth="1"/>
    <col min="13836" max="13836" width="3" style="1" customWidth="1"/>
    <col min="13837" max="14080" width="9" style="1"/>
    <col min="14081" max="14081" width="7.875" style="1" customWidth="1"/>
    <col min="14082" max="14083" width="1.625" style="1" customWidth="1"/>
    <col min="14084" max="14084" width="35.75" style="1" customWidth="1"/>
    <col min="14085" max="14085" width="10.125" style="1" customWidth="1"/>
    <col min="14086" max="14091" width="4.375" style="1" customWidth="1"/>
    <col min="14092" max="14092" width="3" style="1" customWidth="1"/>
    <col min="14093" max="14336" width="9" style="1"/>
    <col min="14337" max="14337" width="7.875" style="1" customWidth="1"/>
    <col min="14338" max="14339" width="1.625" style="1" customWidth="1"/>
    <col min="14340" max="14340" width="35.75" style="1" customWidth="1"/>
    <col min="14341" max="14341" width="10.125" style="1" customWidth="1"/>
    <col min="14342" max="14347" width="4.375" style="1" customWidth="1"/>
    <col min="14348" max="14348" width="3" style="1" customWidth="1"/>
    <col min="14349" max="14592" width="9" style="1"/>
    <col min="14593" max="14593" width="7.875" style="1" customWidth="1"/>
    <col min="14594" max="14595" width="1.625" style="1" customWidth="1"/>
    <col min="14596" max="14596" width="35.75" style="1" customWidth="1"/>
    <col min="14597" max="14597" width="10.125" style="1" customWidth="1"/>
    <col min="14598" max="14603" width="4.375" style="1" customWidth="1"/>
    <col min="14604" max="14604" width="3" style="1" customWidth="1"/>
    <col min="14605" max="14848" width="9" style="1"/>
    <col min="14849" max="14849" width="7.875" style="1" customWidth="1"/>
    <col min="14850" max="14851" width="1.625" style="1" customWidth="1"/>
    <col min="14852" max="14852" width="35.75" style="1" customWidth="1"/>
    <col min="14853" max="14853" width="10.125" style="1" customWidth="1"/>
    <col min="14854" max="14859" width="4.375" style="1" customWidth="1"/>
    <col min="14860" max="14860" width="3" style="1" customWidth="1"/>
    <col min="14861" max="15104" width="9" style="1"/>
    <col min="15105" max="15105" width="7.875" style="1" customWidth="1"/>
    <col min="15106" max="15107" width="1.625" style="1" customWidth="1"/>
    <col min="15108" max="15108" width="35.75" style="1" customWidth="1"/>
    <col min="15109" max="15109" width="10.125" style="1" customWidth="1"/>
    <col min="15110" max="15115" width="4.375" style="1" customWidth="1"/>
    <col min="15116" max="15116" width="3" style="1" customWidth="1"/>
    <col min="15117" max="15360" width="9" style="1"/>
    <col min="15361" max="15361" width="7.875" style="1" customWidth="1"/>
    <col min="15362" max="15363" width="1.625" style="1" customWidth="1"/>
    <col min="15364" max="15364" width="35.75" style="1" customWidth="1"/>
    <col min="15365" max="15365" width="10.125" style="1" customWidth="1"/>
    <col min="15366" max="15371" width="4.375" style="1" customWidth="1"/>
    <col min="15372" max="15372" width="3" style="1" customWidth="1"/>
    <col min="15373" max="15616" width="9" style="1"/>
    <col min="15617" max="15617" width="7.875" style="1" customWidth="1"/>
    <col min="15618" max="15619" width="1.625" style="1" customWidth="1"/>
    <col min="15620" max="15620" width="35.75" style="1" customWidth="1"/>
    <col min="15621" max="15621" width="10.125" style="1" customWidth="1"/>
    <col min="15622" max="15627" width="4.375" style="1" customWidth="1"/>
    <col min="15628" max="15628" width="3" style="1" customWidth="1"/>
    <col min="15629" max="15872" width="9" style="1"/>
    <col min="15873" max="15873" width="7.875" style="1" customWidth="1"/>
    <col min="15874" max="15875" width="1.625" style="1" customWidth="1"/>
    <col min="15876" max="15876" width="35.75" style="1" customWidth="1"/>
    <col min="15877" max="15877" width="10.125" style="1" customWidth="1"/>
    <col min="15878" max="15883" width="4.375" style="1" customWidth="1"/>
    <col min="15884" max="15884" width="3" style="1" customWidth="1"/>
    <col min="15885" max="16128" width="9" style="1"/>
    <col min="16129" max="16129" width="7.875" style="1" customWidth="1"/>
    <col min="16130" max="16131" width="1.625" style="1" customWidth="1"/>
    <col min="16132" max="16132" width="35.75" style="1" customWidth="1"/>
    <col min="16133" max="16133" width="10.125" style="1" customWidth="1"/>
    <col min="16134" max="16139" width="4.375" style="1" customWidth="1"/>
    <col min="16140" max="16140" width="3" style="1" customWidth="1"/>
    <col min="16141" max="16384" width="9" style="1"/>
  </cols>
  <sheetData>
    <row r="1" spans="1:12" ht="27" customHeight="1" x14ac:dyDescent="0.15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" customHeight="1" x14ac:dyDescent="0.15">
      <c r="A2" s="2"/>
      <c r="J2" s="4"/>
      <c r="L2" s="2"/>
    </row>
    <row r="3" spans="1:12" s="8" customFormat="1" ht="21" customHeight="1" x14ac:dyDescent="0.15">
      <c r="A3" s="34" t="s">
        <v>98</v>
      </c>
      <c r="B3" s="34"/>
      <c r="C3" s="35"/>
      <c r="D3" s="6" t="s">
        <v>75</v>
      </c>
      <c r="E3" s="6" t="s">
        <v>76</v>
      </c>
      <c r="F3" s="7"/>
      <c r="G3" s="7"/>
      <c r="H3" s="7"/>
      <c r="I3" s="7"/>
      <c r="J3" s="7"/>
      <c r="K3" s="7"/>
      <c r="L3" s="7"/>
    </row>
    <row r="4" spans="1:12" ht="10.5" customHeight="1" x14ac:dyDescent="0.15">
      <c r="A4" s="33" t="s">
        <v>3</v>
      </c>
      <c r="B4" s="33" t="s">
        <v>99</v>
      </c>
      <c r="C4" s="33">
        <v>1</v>
      </c>
      <c r="D4" s="40" t="str">
        <f>IF($J$2&lt;&gt;"","",VLOOKUP(B4,[4]原簿!$A$3:$F$10,C4+2,FALSE))</f>
        <v>県立前橋工業</v>
      </c>
      <c r="E4" s="40" t="str">
        <f>IF($J$2&lt;&gt;"","",VLOOKUP(B4,[4]原簿!$A$3:$F$10,2,FALSE))</f>
        <v>群馬県</v>
      </c>
      <c r="F4" s="9"/>
      <c r="G4" s="9"/>
      <c r="H4" s="10"/>
      <c r="L4" s="10"/>
    </row>
    <row r="5" spans="1:12" ht="10.5" customHeight="1" x14ac:dyDescent="0.15">
      <c r="A5" s="33"/>
      <c r="B5" s="33"/>
      <c r="C5" s="33"/>
      <c r="D5" s="40"/>
      <c r="E5" s="40"/>
      <c r="F5" s="11"/>
      <c r="G5" s="12"/>
      <c r="H5" s="9"/>
      <c r="L5" s="10"/>
    </row>
    <row r="6" spans="1:12" ht="10.5" customHeight="1" x14ac:dyDescent="0.15">
      <c r="A6" s="44" t="s">
        <v>78</v>
      </c>
      <c r="B6" s="44"/>
      <c r="C6" s="44"/>
      <c r="D6" s="46" t="str">
        <f>IF($J$2&lt;&gt;"","",HLOOKUP("開催県5位",[4]原簿!$A$2:$G$10,9,FALSE))</f>
        <v>甲府第一</v>
      </c>
      <c r="E6" s="46" t="str">
        <f>IF($J$2&lt;&gt;"","",[3]原簿!B10)</f>
        <v>山梨県</v>
      </c>
      <c r="F6" s="13"/>
      <c r="G6" s="17"/>
      <c r="H6" s="24"/>
      <c r="L6" s="10"/>
    </row>
    <row r="7" spans="1:12" ht="10.5" customHeight="1" x14ac:dyDescent="0.15">
      <c r="A7" s="45"/>
      <c r="B7" s="45"/>
      <c r="C7" s="45"/>
      <c r="D7" s="47"/>
      <c r="E7" s="47"/>
      <c r="F7" s="25"/>
      <c r="G7" s="17"/>
      <c r="H7" s="26"/>
      <c r="L7" s="10"/>
    </row>
    <row r="8" spans="1:12" ht="10.5" customHeight="1" x14ac:dyDescent="0.15">
      <c r="A8" s="33" t="s">
        <v>4</v>
      </c>
      <c r="B8" s="33" t="s">
        <v>40</v>
      </c>
      <c r="C8" s="33">
        <v>4</v>
      </c>
      <c r="D8" s="40" t="str">
        <f>IF($J$2&lt;&gt;"","",VLOOKUP(B8,[4]原簿!$A$3:$F$10,C8+2,FALSE))</f>
        <v>茨城県立古河第一</v>
      </c>
      <c r="E8" s="40" t="str">
        <f>IF($J$2&lt;&gt;"","",VLOOKUP(B8,[4]原簿!$A$3:$F$10,2,FALSE))</f>
        <v>茨城県</v>
      </c>
      <c r="F8" s="27"/>
      <c r="G8" s="28"/>
      <c r="H8" s="10"/>
      <c r="I8" s="15"/>
      <c r="L8" s="10"/>
    </row>
    <row r="9" spans="1:12" ht="10.5" customHeight="1" x14ac:dyDescent="0.15">
      <c r="A9" s="33"/>
      <c r="B9" s="33"/>
      <c r="C9" s="33"/>
      <c r="D9" s="40"/>
      <c r="E9" s="40"/>
      <c r="G9" s="10"/>
      <c r="H9" s="10"/>
      <c r="I9" s="15"/>
      <c r="L9" s="10"/>
    </row>
    <row r="10" spans="1:12" ht="10.5" customHeight="1" x14ac:dyDescent="0.15">
      <c r="A10" s="33" t="s">
        <v>5</v>
      </c>
      <c r="B10" s="33" t="s">
        <v>41</v>
      </c>
      <c r="C10" s="33">
        <v>3</v>
      </c>
      <c r="D10" s="40" t="str">
        <f>IF($J$2&lt;&gt;"","",VLOOKUP(B10,[4]原簿!$A$3:$F$10,C10+2,FALSE))</f>
        <v>県立横浜立野</v>
      </c>
      <c r="E10" s="40" t="str">
        <f>IF($J$2&lt;&gt;"","",VLOOKUP(B10,[4]原簿!$A$3:$F$10,2,FALSE))</f>
        <v>神奈川県</v>
      </c>
      <c r="F10" s="16"/>
      <c r="G10" s="9"/>
      <c r="H10" s="17"/>
      <c r="I10" s="12"/>
      <c r="L10" s="10"/>
    </row>
    <row r="11" spans="1:12" ht="10.5" customHeight="1" x14ac:dyDescent="0.15">
      <c r="A11" s="33"/>
      <c r="B11" s="33"/>
      <c r="C11" s="33"/>
      <c r="D11" s="40"/>
      <c r="E11" s="40"/>
      <c r="F11" s="18"/>
      <c r="G11" s="12"/>
      <c r="H11" s="14"/>
      <c r="I11" s="17"/>
      <c r="L11" s="10"/>
    </row>
    <row r="12" spans="1:12" ht="10.5" customHeight="1" x14ac:dyDescent="0.15">
      <c r="A12" s="33" t="s">
        <v>6</v>
      </c>
      <c r="B12" s="33" t="s">
        <v>42</v>
      </c>
      <c r="C12" s="33">
        <v>2</v>
      </c>
      <c r="D12" s="40" t="str">
        <f>IF($J$2&lt;&gt;"","",VLOOKUP(B12,[4]原簿!$A$3:$F$10,C12+2,FALSE))</f>
        <v>保善</v>
      </c>
      <c r="E12" s="40" t="str">
        <f>IF($J$2&lt;&gt;"","",VLOOKUP(B12,[4]原簿!$A$3:$F$10,2,FALSE))</f>
        <v>東京都</v>
      </c>
      <c r="F12" s="16"/>
      <c r="G12" s="14"/>
      <c r="I12" s="17"/>
      <c r="L12" s="10"/>
    </row>
    <row r="13" spans="1:12" ht="10.5" customHeight="1" x14ac:dyDescent="0.15">
      <c r="A13" s="33"/>
      <c r="B13" s="33"/>
      <c r="C13" s="33"/>
      <c r="D13" s="40"/>
      <c r="E13" s="40"/>
      <c r="F13" s="18"/>
      <c r="G13" s="19"/>
      <c r="I13" s="17"/>
      <c r="L13" s="10"/>
    </row>
    <row r="14" spans="1:12" ht="10.5" customHeight="1" x14ac:dyDescent="0.15">
      <c r="A14" s="33" t="s">
        <v>7</v>
      </c>
      <c r="B14" s="33" t="s">
        <v>44</v>
      </c>
      <c r="C14" s="33">
        <v>2</v>
      </c>
      <c r="D14" s="40" t="str">
        <f>IF($J$2&lt;&gt;"","",VLOOKUP(B14,[4]原簿!$A$3:$F$10,C14+2,FALSE))</f>
        <v>秀明八千代</v>
      </c>
      <c r="E14" s="40" t="str">
        <f>IF($J$2&lt;&gt;"","",VLOOKUP(B14,[4]原簿!$A$3:$F$10,2,FALSE))</f>
        <v>千葉県</v>
      </c>
      <c r="F14" s="16"/>
      <c r="G14" s="9"/>
      <c r="I14" s="17"/>
      <c r="J14" s="12"/>
      <c r="L14" s="10"/>
    </row>
    <row r="15" spans="1:12" ht="10.5" customHeight="1" x14ac:dyDescent="0.15">
      <c r="A15" s="33"/>
      <c r="B15" s="33"/>
      <c r="C15" s="33"/>
      <c r="D15" s="40"/>
      <c r="E15" s="40"/>
      <c r="F15" s="18"/>
      <c r="G15" s="12"/>
      <c r="I15" s="17"/>
      <c r="J15" s="17"/>
      <c r="L15" s="10"/>
    </row>
    <row r="16" spans="1:12" ht="10.5" customHeight="1" x14ac:dyDescent="0.15">
      <c r="A16" s="33" t="s">
        <v>8</v>
      </c>
      <c r="B16" s="33" t="s">
        <v>100</v>
      </c>
      <c r="C16" s="33">
        <v>3</v>
      </c>
      <c r="D16" s="40" t="str">
        <f>IF($J$2&lt;&gt;"","",VLOOKUP(B16,[4]原簿!$A$3:$F$10,C16+2,FALSE))</f>
        <v>日川</v>
      </c>
      <c r="E16" s="40" t="str">
        <f>IF($J$2&lt;&gt;"","",VLOOKUP(B16,[4]原簿!$A$3:$F$10,2,FALSE))</f>
        <v>山梨県</v>
      </c>
      <c r="F16" s="16"/>
      <c r="G16" s="14"/>
      <c r="H16" s="12"/>
      <c r="I16" s="17"/>
      <c r="J16" s="17"/>
      <c r="L16" s="10"/>
    </row>
    <row r="17" spans="1:12" ht="10.5" customHeight="1" x14ac:dyDescent="0.15">
      <c r="A17" s="33"/>
      <c r="B17" s="33"/>
      <c r="C17" s="33"/>
      <c r="D17" s="40"/>
      <c r="E17" s="40"/>
      <c r="F17" s="18"/>
      <c r="G17" s="19"/>
      <c r="H17" s="17"/>
      <c r="I17" s="14"/>
      <c r="J17" s="17"/>
      <c r="L17" s="10"/>
    </row>
    <row r="18" spans="1:12" ht="10.5" customHeight="1" x14ac:dyDescent="0.15">
      <c r="A18" s="33" t="s">
        <v>9</v>
      </c>
      <c r="B18" s="33" t="s">
        <v>101</v>
      </c>
      <c r="C18" s="33">
        <v>4</v>
      </c>
      <c r="D18" s="40" t="str">
        <f>IF($J$2&lt;&gt;"","",VLOOKUP(B18,[4]原簿!$A$3:$F$10,C18+2,FALSE))</f>
        <v>松山</v>
      </c>
      <c r="E18" s="40" t="str">
        <f>IF($J$2&lt;&gt;"","",VLOOKUP(B18,[4]原簿!$A$3:$F$10,2,FALSE))</f>
        <v>埼玉県</v>
      </c>
      <c r="F18" s="16"/>
      <c r="G18" s="9"/>
      <c r="H18" s="17"/>
      <c r="J18" s="17"/>
      <c r="L18" s="10"/>
    </row>
    <row r="19" spans="1:12" ht="10.5" customHeight="1" x14ac:dyDescent="0.15">
      <c r="A19" s="33"/>
      <c r="B19" s="33"/>
      <c r="C19" s="33"/>
      <c r="D19" s="40"/>
      <c r="E19" s="40"/>
      <c r="F19" s="18"/>
      <c r="G19" s="12"/>
      <c r="H19" s="14"/>
      <c r="J19" s="17"/>
      <c r="L19" s="10"/>
    </row>
    <row r="20" spans="1:12" ht="10.5" customHeight="1" x14ac:dyDescent="0.15">
      <c r="A20" s="33" t="s">
        <v>10</v>
      </c>
      <c r="B20" s="33" t="s">
        <v>102</v>
      </c>
      <c r="C20" s="33">
        <v>1</v>
      </c>
      <c r="D20" s="40" t="str">
        <f>IF($J$2&lt;&gt;"","",VLOOKUP(B20,[4]原簿!$A$3:$F$10,C20+2,FALSE))</f>
        <v>作新学院</v>
      </c>
      <c r="E20" s="40" t="str">
        <f>IF($J$2&lt;&gt;"","",VLOOKUP(B20,[4]原簿!$A$3:$F$10,2,FALSE))</f>
        <v>栃木県</v>
      </c>
      <c r="F20" s="16"/>
      <c r="G20" s="14"/>
      <c r="J20" s="17"/>
      <c r="K20" s="20"/>
      <c r="L20" s="10"/>
    </row>
    <row r="21" spans="1:12" ht="10.5" customHeight="1" x14ac:dyDescent="0.15">
      <c r="A21" s="33"/>
      <c r="B21" s="33"/>
      <c r="C21" s="33"/>
      <c r="D21" s="40"/>
      <c r="E21" s="40"/>
      <c r="F21" s="18"/>
      <c r="G21" s="19"/>
      <c r="J21" s="17"/>
      <c r="K21" s="12"/>
      <c r="L21" s="10"/>
    </row>
    <row r="22" spans="1:12" ht="10.5" customHeight="1" x14ac:dyDescent="0.15">
      <c r="A22" s="33" t="s">
        <v>11</v>
      </c>
      <c r="B22" s="33" t="s">
        <v>100</v>
      </c>
      <c r="C22" s="33">
        <v>1</v>
      </c>
      <c r="D22" s="40" t="str">
        <f>IF($J$2&lt;&gt;"","",VLOOKUP(B22,[4]原簿!$A$3:$F$10,C22+2,FALSE))</f>
        <v>山梨学院</v>
      </c>
      <c r="E22" s="40" t="str">
        <f>IF($J$2&lt;&gt;"","",VLOOKUP(B22,[4]原簿!$A$3:$F$10,2,FALSE))</f>
        <v>山梨県</v>
      </c>
      <c r="F22" s="16"/>
      <c r="G22" s="9"/>
      <c r="J22" s="17"/>
      <c r="K22" s="17"/>
      <c r="L22" s="10"/>
    </row>
    <row r="23" spans="1:12" ht="10.5" customHeight="1" x14ac:dyDescent="0.15">
      <c r="A23" s="33"/>
      <c r="B23" s="33"/>
      <c r="C23" s="33"/>
      <c r="D23" s="40"/>
      <c r="E23" s="40"/>
      <c r="F23" s="18"/>
      <c r="G23" s="12"/>
      <c r="J23" s="17"/>
      <c r="K23" s="17"/>
      <c r="L23" s="10"/>
    </row>
    <row r="24" spans="1:12" ht="10.5" customHeight="1" x14ac:dyDescent="0.15">
      <c r="A24" s="33" t="s">
        <v>12</v>
      </c>
      <c r="B24" s="33" t="s">
        <v>103</v>
      </c>
      <c r="C24" s="33">
        <v>4</v>
      </c>
      <c r="D24" s="40" t="str">
        <f>IF($J$2&lt;&gt;"","",VLOOKUP(B24,[4]原簿!$A$3:$F$10,C24+2,FALSE))</f>
        <v>東京農業大学第二</v>
      </c>
      <c r="E24" s="40" t="str">
        <f>IF($J$2&lt;&gt;"","",VLOOKUP(B24,[4]原簿!$A$3:$F$10,2,FALSE))</f>
        <v>群馬県</v>
      </c>
      <c r="F24" s="16"/>
      <c r="G24" s="14"/>
      <c r="H24" s="12"/>
      <c r="J24" s="17"/>
      <c r="K24" s="17"/>
      <c r="L24" s="10"/>
    </row>
    <row r="25" spans="1:12" ht="10.5" customHeight="1" x14ac:dyDescent="0.15">
      <c r="A25" s="33"/>
      <c r="B25" s="33"/>
      <c r="C25" s="33"/>
      <c r="D25" s="40"/>
      <c r="E25" s="40"/>
      <c r="F25" s="18"/>
      <c r="G25" s="19"/>
      <c r="H25" s="17"/>
      <c r="J25" s="17"/>
      <c r="K25" s="17"/>
      <c r="L25" s="10"/>
    </row>
    <row r="26" spans="1:12" ht="10.5" customHeight="1" x14ac:dyDescent="0.15">
      <c r="A26" s="33" t="s">
        <v>13</v>
      </c>
      <c r="B26" s="33" t="s">
        <v>104</v>
      </c>
      <c r="C26" s="33">
        <v>3</v>
      </c>
      <c r="D26" s="40" t="str">
        <f>IF($J$2&lt;&gt;"","",VLOOKUP(B26,[4]原簿!$A$3:$F$10,C26+2,FALSE))</f>
        <v>麗澤</v>
      </c>
      <c r="E26" s="40" t="str">
        <f>IF($J$2&lt;&gt;"","",VLOOKUP(B26,[4]原簿!$A$3:$F$10,2,FALSE))</f>
        <v>千葉県</v>
      </c>
      <c r="F26" s="16"/>
      <c r="G26" s="9"/>
      <c r="H26" s="17"/>
      <c r="I26" s="12"/>
      <c r="J26" s="17"/>
      <c r="K26" s="17"/>
      <c r="L26" s="10"/>
    </row>
    <row r="27" spans="1:12" ht="10.5" customHeight="1" x14ac:dyDescent="0.15">
      <c r="A27" s="33"/>
      <c r="B27" s="33"/>
      <c r="C27" s="33"/>
      <c r="D27" s="40"/>
      <c r="E27" s="40"/>
      <c r="F27" s="18"/>
      <c r="G27" s="12"/>
      <c r="H27" s="14"/>
      <c r="I27" s="17"/>
      <c r="J27" s="17"/>
      <c r="K27" s="17"/>
      <c r="L27" s="10"/>
    </row>
    <row r="28" spans="1:12" ht="10.5" customHeight="1" x14ac:dyDescent="0.15">
      <c r="A28" s="33" t="s">
        <v>14</v>
      </c>
      <c r="B28" s="33" t="s">
        <v>101</v>
      </c>
      <c r="C28" s="33">
        <v>2</v>
      </c>
      <c r="D28" s="40" t="str">
        <f>IF($J$2&lt;&gt;"","",VLOOKUP(B28,[4]原簿!$A$3:$F$10,C28+2,FALSE))</f>
        <v>埼玉栄</v>
      </c>
      <c r="E28" s="40" t="str">
        <f>IF($J$2&lt;&gt;"","",VLOOKUP(B28,[4]原簿!$A$3:$F$10,2,FALSE))</f>
        <v>埼玉県</v>
      </c>
      <c r="F28" s="16"/>
      <c r="G28" s="14"/>
      <c r="I28" s="17"/>
      <c r="J28" s="17"/>
      <c r="K28" s="17"/>
      <c r="L28" s="10"/>
    </row>
    <row r="29" spans="1:12" ht="10.5" customHeight="1" x14ac:dyDescent="0.15">
      <c r="A29" s="33"/>
      <c r="B29" s="33"/>
      <c r="C29" s="33"/>
      <c r="D29" s="40"/>
      <c r="E29" s="40"/>
      <c r="F29" s="18"/>
      <c r="G29" s="19"/>
      <c r="I29" s="17"/>
      <c r="J29" s="14"/>
      <c r="K29" s="17"/>
      <c r="L29" s="10"/>
    </row>
    <row r="30" spans="1:12" ht="10.5" customHeight="1" x14ac:dyDescent="0.15">
      <c r="A30" s="33" t="s">
        <v>15</v>
      </c>
      <c r="B30" s="33" t="s">
        <v>70</v>
      </c>
      <c r="C30" s="33">
        <v>2</v>
      </c>
      <c r="D30" s="40" t="str">
        <f>IF($J$2&lt;&gt;"","",VLOOKUP(B30,[4]原簿!$A$3:$F$10,C30+2,FALSE))</f>
        <v>法政大学第二</v>
      </c>
      <c r="E30" s="40" t="str">
        <f>IF($J$2&lt;&gt;"","",VLOOKUP(B30,[4]原簿!$A$3:$F$10,2,FALSE))</f>
        <v>神奈川県</v>
      </c>
      <c r="F30" s="16"/>
      <c r="G30" s="9"/>
      <c r="I30" s="17"/>
      <c r="K30" s="17"/>
      <c r="L30" s="10"/>
    </row>
    <row r="31" spans="1:12" ht="10.5" customHeight="1" x14ac:dyDescent="0.15">
      <c r="A31" s="33"/>
      <c r="B31" s="33"/>
      <c r="C31" s="33"/>
      <c r="D31" s="40"/>
      <c r="E31" s="40"/>
      <c r="F31" s="18"/>
      <c r="G31" s="12"/>
      <c r="I31" s="17"/>
      <c r="K31" s="17"/>
      <c r="L31" s="10"/>
    </row>
    <row r="32" spans="1:12" ht="10.5" customHeight="1" x14ac:dyDescent="0.15">
      <c r="A32" s="33" t="s">
        <v>16</v>
      </c>
      <c r="B32" s="33" t="s">
        <v>49</v>
      </c>
      <c r="C32" s="33">
        <v>3</v>
      </c>
      <c r="D32" s="40" t="str">
        <f>IF($J$2&lt;&gt;"","",VLOOKUP(B32,[4]原簿!$A$3:$F$10,C32+2,FALSE))</f>
        <v>栃木商業</v>
      </c>
      <c r="E32" s="40" t="str">
        <f>IF($J$2&lt;&gt;"","",VLOOKUP(B32,[4]原簿!$A$3:$F$10,2,FALSE))</f>
        <v>栃木県</v>
      </c>
      <c r="F32" s="16"/>
      <c r="G32" s="14"/>
      <c r="H32" s="12"/>
      <c r="I32" s="17"/>
      <c r="K32" s="17"/>
      <c r="L32" s="10"/>
    </row>
    <row r="33" spans="1:12" ht="10.5" customHeight="1" x14ac:dyDescent="0.15">
      <c r="A33" s="33"/>
      <c r="B33" s="33"/>
      <c r="C33" s="33"/>
      <c r="D33" s="40"/>
      <c r="E33" s="40"/>
      <c r="F33" s="18"/>
      <c r="G33" s="19"/>
      <c r="H33" s="17"/>
      <c r="I33" s="14"/>
      <c r="K33" s="17"/>
      <c r="L33" s="10"/>
    </row>
    <row r="34" spans="1:12" ht="10.5" customHeight="1" x14ac:dyDescent="0.15">
      <c r="A34" s="33" t="s">
        <v>17</v>
      </c>
      <c r="B34" s="33" t="s">
        <v>105</v>
      </c>
      <c r="C34" s="33">
        <v>4</v>
      </c>
      <c r="D34" s="40" t="str">
        <f>IF($J$2&lt;&gt;"","",VLOOKUP(B34,[4]原簿!$A$3:$F$10,C34+2,FALSE))</f>
        <v>帝京</v>
      </c>
      <c r="E34" s="40" t="str">
        <f>IF($J$2&lt;&gt;"","",VLOOKUP(B34,[4]原簿!$A$3:$F$10,2,FALSE))</f>
        <v>東京都</v>
      </c>
      <c r="F34" s="16"/>
      <c r="G34" s="9"/>
      <c r="H34" s="17"/>
      <c r="K34" s="17"/>
      <c r="L34" s="10"/>
    </row>
    <row r="35" spans="1:12" ht="10.5" customHeight="1" x14ac:dyDescent="0.15">
      <c r="A35" s="33"/>
      <c r="B35" s="33"/>
      <c r="C35" s="33"/>
      <c r="D35" s="40"/>
      <c r="E35" s="40"/>
      <c r="F35" s="18"/>
      <c r="G35" s="12"/>
      <c r="H35" s="14"/>
      <c r="K35" s="17"/>
      <c r="L35" s="10"/>
    </row>
    <row r="36" spans="1:12" ht="10.5" customHeight="1" x14ac:dyDescent="0.15">
      <c r="A36" s="33" t="s">
        <v>18</v>
      </c>
      <c r="B36" s="33" t="s">
        <v>106</v>
      </c>
      <c r="C36" s="33">
        <v>1</v>
      </c>
      <c r="D36" s="40" t="str">
        <f>IF($J$2&lt;&gt;"","",VLOOKUP(B36,[4]原簿!$A$3:$F$10,C36+2,FALSE))</f>
        <v>水城</v>
      </c>
      <c r="E36" s="40" t="str">
        <f>IF($J$2&lt;&gt;"","",VLOOKUP(B36,[4]原簿!$A$3:$F$10,2,FALSE))</f>
        <v>茨城県</v>
      </c>
      <c r="F36" s="16"/>
      <c r="G36" s="14"/>
      <c r="K36" s="17"/>
      <c r="L36" s="10"/>
    </row>
    <row r="37" spans="1:12" ht="10.5" customHeight="1" x14ac:dyDescent="0.15">
      <c r="A37" s="33"/>
      <c r="B37" s="33"/>
      <c r="C37" s="33"/>
      <c r="D37" s="40"/>
      <c r="E37" s="40"/>
      <c r="K37" s="17"/>
      <c r="L37" s="20"/>
    </row>
    <row r="38" spans="1:12" ht="10.5" customHeight="1" x14ac:dyDescent="0.15">
      <c r="A38" s="33" t="s">
        <v>19</v>
      </c>
      <c r="B38" s="33" t="s">
        <v>105</v>
      </c>
      <c r="C38" s="33">
        <v>1</v>
      </c>
      <c r="D38" s="40" t="str">
        <f>IF($J$2&lt;&gt;"","",VLOOKUP(B38,[4]原簿!$A$3:$F$10,C38+2,FALSE))</f>
        <v>世田谷学園</v>
      </c>
      <c r="E38" s="40" t="str">
        <f>IF($J$2&lt;&gt;"","",VLOOKUP(B38,[4]原簿!$A$3:$F$10,2,FALSE))</f>
        <v>東京都</v>
      </c>
      <c r="F38" s="9"/>
      <c r="G38" s="9"/>
      <c r="H38" s="10"/>
      <c r="K38" s="17"/>
      <c r="L38" s="10"/>
    </row>
    <row r="39" spans="1:12" ht="10.5" customHeight="1" x14ac:dyDescent="0.15">
      <c r="A39" s="33"/>
      <c r="B39" s="33"/>
      <c r="C39" s="33"/>
      <c r="D39" s="40"/>
      <c r="E39" s="40"/>
      <c r="F39" s="18"/>
      <c r="G39" s="12"/>
      <c r="H39" s="9"/>
      <c r="K39" s="17"/>
      <c r="L39" s="10"/>
    </row>
    <row r="40" spans="1:12" ht="10.5" customHeight="1" x14ac:dyDescent="0.15">
      <c r="A40" s="33" t="s">
        <v>20</v>
      </c>
      <c r="B40" s="33" t="s">
        <v>107</v>
      </c>
      <c r="C40" s="33">
        <v>3</v>
      </c>
      <c r="D40" s="40" t="str">
        <f>IF($J$2&lt;&gt;"","",VLOOKUP(B40,[4]原簿!$A$3:$F$10,C40+2,FALSE))</f>
        <v>花咲徳栄</v>
      </c>
      <c r="E40" s="40" t="str">
        <f>IF($J$2&lt;&gt;"","",VLOOKUP(B40,[4]原簿!$A$3:$F$10,2,FALSE))</f>
        <v>埼玉県</v>
      </c>
      <c r="F40" s="16"/>
      <c r="G40" s="14"/>
      <c r="H40" s="10"/>
      <c r="I40" s="15"/>
      <c r="K40" s="17"/>
      <c r="L40" s="10"/>
    </row>
    <row r="41" spans="1:12" ht="10.5" customHeight="1" x14ac:dyDescent="0.15">
      <c r="A41" s="33"/>
      <c r="B41" s="33"/>
      <c r="C41" s="33"/>
      <c r="D41" s="40"/>
      <c r="E41" s="40"/>
      <c r="F41" s="21"/>
      <c r="G41" s="10"/>
      <c r="H41" s="10"/>
      <c r="I41" s="20"/>
      <c r="K41" s="17"/>
      <c r="L41" s="10"/>
    </row>
    <row r="42" spans="1:12" ht="10.5" customHeight="1" x14ac:dyDescent="0.15">
      <c r="A42" s="33" t="s">
        <v>21</v>
      </c>
      <c r="B42" s="33" t="s">
        <v>108</v>
      </c>
      <c r="C42" s="33">
        <v>4</v>
      </c>
      <c r="D42" s="40" t="str">
        <f>IF($J$2&lt;&gt;"","",VLOOKUP(B42,[4]原簿!$A$3:$F$10,C42+2,FALSE))</f>
        <v>栃木工業</v>
      </c>
      <c r="E42" s="40" t="str">
        <f>IF($J$2&lt;&gt;"","",VLOOKUP(B42,[4]原簿!$A$3:$F$10,2,FALSE))</f>
        <v>栃木県</v>
      </c>
      <c r="F42" s="16"/>
      <c r="G42" s="9"/>
      <c r="H42" s="17"/>
      <c r="I42" s="12"/>
      <c r="K42" s="17"/>
      <c r="L42" s="10"/>
    </row>
    <row r="43" spans="1:12" ht="10.5" customHeight="1" x14ac:dyDescent="0.15">
      <c r="A43" s="33"/>
      <c r="B43" s="33"/>
      <c r="C43" s="33"/>
      <c r="D43" s="40"/>
      <c r="E43" s="40"/>
      <c r="F43" s="18"/>
      <c r="G43" s="12"/>
      <c r="H43" s="14"/>
      <c r="I43" s="17"/>
      <c r="K43" s="17"/>
      <c r="L43" s="10"/>
    </row>
    <row r="44" spans="1:12" ht="10.5" customHeight="1" x14ac:dyDescent="0.15">
      <c r="A44" s="33" t="s">
        <v>22</v>
      </c>
      <c r="B44" s="33" t="s">
        <v>103</v>
      </c>
      <c r="C44" s="33">
        <v>2</v>
      </c>
      <c r="D44" s="40" t="str">
        <f>IF($J$2&lt;&gt;"","",VLOOKUP(B44,[4]原簿!$A$3:$F$10,C44+2,FALSE))</f>
        <v>高崎商科大学附属</v>
      </c>
      <c r="E44" s="40" t="str">
        <f>IF($J$2&lt;&gt;"","",VLOOKUP(B44,[4]原簿!$A$3:$F$10,2,FALSE))</f>
        <v>群馬県</v>
      </c>
      <c r="F44" s="16"/>
      <c r="G44" s="14"/>
      <c r="I44" s="17"/>
      <c r="K44" s="17"/>
      <c r="L44" s="10"/>
    </row>
    <row r="45" spans="1:12" ht="10.5" customHeight="1" x14ac:dyDescent="0.15">
      <c r="A45" s="33"/>
      <c r="B45" s="33"/>
      <c r="C45" s="33"/>
      <c r="D45" s="40"/>
      <c r="E45" s="40"/>
      <c r="F45" s="18"/>
      <c r="G45" s="19"/>
      <c r="I45" s="17"/>
      <c r="K45" s="17"/>
      <c r="L45" s="10"/>
    </row>
    <row r="46" spans="1:12" ht="10.5" customHeight="1" x14ac:dyDescent="0.15">
      <c r="A46" s="33" t="s">
        <v>23</v>
      </c>
      <c r="B46" s="33" t="s">
        <v>100</v>
      </c>
      <c r="C46" s="33">
        <v>2</v>
      </c>
      <c r="D46" s="40" t="str">
        <f>IF($J$2&lt;&gt;"","",VLOOKUP(B46,[4]原簿!$A$3:$F$10,C46+2,FALSE))</f>
        <v>日本航空</v>
      </c>
      <c r="E46" s="40" t="str">
        <f>IF($J$2&lt;&gt;"","",VLOOKUP(B46,[4]原簿!$A$3:$F$10,2,FALSE))</f>
        <v>山梨県</v>
      </c>
      <c r="F46" s="16"/>
      <c r="G46" s="9"/>
      <c r="I46" s="17"/>
      <c r="J46" s="12"/>
      <c r="K46" s="17"/>
      <c r="L46" s="10"/>
    </row>
    <row r="47" spans="1:12" ht="10.5" customHeight="1" x14ac:dyDescent="0.15">
      <c r="A47" s="33"/>
      <c r="B47" s="33"/>
      <c r="C47" s="33"/>
      <c r="D47" s="40"/>
      <c r="E47" s="40"/>
      <c r="F47" s="18"/>
      <c r="G47" s="12"/>
      <c r="I47" s="17"/>
      <c r="J47" s="17"/>
      <c r="K47" s="17"/>
      <c r="L47" s="10"/>
    </row>
    <row r="48" spans="1:12" ht="10.5" customHeight="1" x14ac:dyDescent="0.15">
      <c r="A48" s="33" t="s">
        <v>24</v>
      </c>
      <c r="B48" s="33" t="s">
        <v>106</v>
      </c>
      <c r="C48" s="33">
        <v>3</v>
      </c>
      <c r="D48" s="40" t="str">
        <f>IF($J$2&lt;&gt;"","",VLOOKUP(B48,[4]原簿!$A$3:$F$10,C48+2,FALSE))</f>
        <v>東洋大学附属牛久</v>
      </c>
      <c r="E48" s="40" t="str">
        <f>IF($J$2&lt;&gt;"","",VLOOKUP(B48,[4]原簿!$A$3:$F$10,2,FALSE))</f>
        <v>茨城県</v>
      </c>
      <c r="F48" s="16"/>
      <c r="G48" s="14"/>
      <c r="H48" s="12"/>
      <c r="I48" s="17"/>
      <c r="J48" s="17"/>
      <c r="K48" s="17"/>
      <c r="L48" s="10"/>
    </row>
    <row r="49" spans="1:12" ht="10.5" customHeight="1" x14ac:dyDescent="0.15">
      <c r="A49" s="33"/>
      <c r="B49" s="33"/>
      <c r="C49" s="33"/>
      <c r="D49" s="40"/>
      <c r="E49" s="40"/>
      <c r="F49" s="18"/>
      <c r="G49" s="19"/>
      <c r="H49" s="17"/>
      <c r="I49" s="14"/>
      <c r="J49" s="17"/>
      <c r="K49" s="17"/>
      <c r="L49" s="10"/>
    </row>
    <row r="50" spans="1:12" ht="10.5" customHeight="1" x14ac:dyDescent="0.15">
      <c r="A50" s="33" t="s">
        <v>25</v>
      </c>
      <c r="B50" s="33" t="s">
        <v>104</v>
      </c>
      <c r="C50" s="33">
        <v>4</v>
      </c>
      <c r="D50" s="40" t="str">
        <f>IF($J$2&lt;&gt;"","",VLOOKUP(B50,[4]原簿!$A$3:$F$10,C50+2,FALSE))</f>
        <v>敬愛学園</v>
      </c>
      <c r="E50" s="40" t="str">
        <f>IF($J$2&lt;&gt;"","",VLOOKUP(B50,[4]原簿!$A$3:$F$10,2,FALSE))</f>
        <v>千葉県</v>
      </c>
      <c r="F50" s="16"/>
      <c r="G50" s="9"/>
      <c r="H50" s="17"/>
      <c r="J50" s="17"/>
      <c r="K50" s="17"/>
      <c r="L50" s="10"/>
    </row>
    <row r="51" spans="1:12" ht="10.5" customHeight="1" x14ac:dyDescent="0.15">
      <c r="A51" s="33"/>
      <c r="B51" s="33"/>
      <c r="C51" s="33"/>
      <c r="D51" s="40"/>
      <c r="E51" s="40"/>
      <c r="F51" s="18"/>
      <c r="G51" s="12"/>
      <c r="H51" s="14"/>
      <c r="J51" s="17"/>
      <c r="K51" s="17"/>
      <c r="L51" s="10"/>
    </row>
    <row r="52" spans="1:12" ht="10.5" customHeight="1" x14ac:dyDescent="0.15">
      <c r="A52" s="33" t="s">
        <v>26</v>
      </c>
      <c r="B52" s="33" t="s">
        <v>70</v>
      </c>
      <c r="C52" s="33">
        <v>1</v>
      </c>
      <c r="D52" s="40" t="str">
        <f>IF($J$2&lt;&gt;"","",VLOOKUP(B52,[4]原簿!$A$3:$F$10,C52+2,FALSE))</f>
        <v>横浜創学館</v>
      </c>
      <c r="E52" s="40" t="str">
        <f>IF($J$2&lt;&gt;"","",VLOOKUP(B52,[4]原簿!$A$3:$F$10,2,FALSE))</f>
        <v>神奈川県</v>
      </c>
      <c r="F52" s="16"/>
      <c r="G52" s="14"/>
      <c r="J52" s="17"/>
      <c r="K52" s="22"/>
      <c r="L52" s="10"/>
    </row>
    <row r="53" spans="1:12" ht="10.5" customHeight="1" x14ac:dyDescent="0.15">
      <c r="A53" s="33"/>
      <c r="B53" s="33"/>
      <c r="C53" s="33"/>
      <c r="D53" s="40"/>
      <c r="E53" s="40"/>
      <c r="F53" s="18"/>
      <c r="G53" s="19"/>
      <c r="J53" s="17"/>
      <c r="L53" s="10"/>
    </row>
    <row r="54" spans="1:12" ht="10.5" customHeight="1" x14ac:dyDescent="0.15">
      <c r="A54" s="33" t="s">
        <v>27</v>
      </c>
      <c r="B54" s="33" t="s">
        <v>109</v>
      </c>
      <c r="C54" s="33">
        <v>1</v>
      </c>
      <c r="D54" s="40" t="str">
        <f>IF($J$2&lt;&gt;"","",VLOOKUP(B54,[4]原簿!$A$3:$F$10,C54+2,FALSE))</f>
        <v>拓殖大学紅陵</v>
      </c>
      <c r="E54" s="40" t="str">
        <f>IF($J$2&lt;&gt;"","",VLOOKUP(B54,[4]原簿!$A$3:$F$10,2,FALSE))</f>
        <v>千葉県</v>
      </c>
      <c r="F54" s="16"/>
      <c r="G54" s="9"/>
      <c r="J54" s="17"/>
      <c r="L54" s="10"/>
    </row>
    <row r="55" spans="1:12" ht="10.5" customHeight="1" x14ac:dyDescent="0.15">
      <c r="A55" s="33"/>
      <c r="B55" s="33"/>
      <c r="C55" s="33"/>
      <c r="D55" s="40"/>
      <c r="E55" s="40"/>
      <c r="F55" s="18"/>
      <c r="G55" s="12"/>
      <c r="J55" s="17"/>
      <c r="L55" s="10"/>
    </row>
    <row r="56" spans="1:12" ht="10.5" customHeight="1" x14ac:dyDescent="0.15">
      <c r="A56" s="33" t="s">
        <v>28</v>
      </c>
      <c r="B56" s="33" t="s">
        <v>99</v>
      </c>
      <c r="C56" s="33">
        <v>3</v>
      </c>
      <c r="D56" s="40" t="str">
        <f>IF($J$2&lt;&gt;"","",VLOOKUP(B56,[4]原簿!$A$3:$F$10,C56+2,FALSE))</f>
        <v>県立高崎商業</v>
      </c>
      <c r="E56" s="40" t="str">
        <f>IF($J$2&lt;&gt;"","",VLOOKUP(B56,[4]原簿!$A$3:$F$10,2,FALSE))</f>
        <v>群馬県</v>
      </c>
      <c r="F56" s="16"/>
      <c r="G56" s="14"/>
      <c r="H56" s="12"/>
      <c r="J56" s="17"/>
      <c r="L56" s="10"/>
    </row>
    <row r="57" spans="1:12" ht="10.5" customHeight="1" x14ac:dyDescent="0.15">
      <c r="A57" s="33"/>
      <c r="B57" s="33"/>
      <c r="C57" s="33"/>
      <c r="D57" s="40"/>
      <c r="E57" s="40"/>
      <c r="F57" s="18"/>
      <c r="G57" s="19"/>
      <c r="H57" s="17"/>
      <c r="J57" s="17"/>
      <c r="L57" s="10"/>
    </row>
    <row r="58" spans="1:12" ht="10.5" customHeight="1" x14ac:dyDescent="0.15">
      <c r="A58" s="33" t="s">
        <v>29</v>
      </c>
      <c r="B58" s="33" t="s">
        <v>41</v>
      </c>
      <c r="C58" s="33">
        <v>4</v>
      </c>
      <c r="D58" s="40" t="str">
        <f>IF($J$2&lt;&gt;"","",VLOOKUP(B58,[4]原簿!$A$3:$F$10,C58+2,FALSE))</f>
        <v>慶応義塾</v>
      </c>
      <c r="E58" s="40" t="str">
        <f>IF($J$2&lt;&gt;"","",VLOOKUP(B58,[4]原簿!$A$3:$F$10,2,FALSE))</f>
        <v>神奈川県</v>
      </c>
      <c r="F58" s="16"/>
      <c r="G58" s="9"/>
      <c r="H58" s="17"/>
      <c r="I58" s="12"/>
      <c r="J58" s="17"/>
      <c r="L58" s="10"/>
    </row>
    <row r="59" spans="1:12" ht="10.5" customHeight="1" x14ac:dyDescent="0.15">
      <c r="A59" s="33"/>
      <c r="B59" s="33"/>
      <c r="C59" s="33"/>
      <c r="D59" s="40"/>
      <c r="E59" s="40"/>
      <c r="F59" s="18"/>
      <c r="G59" s="12"/>
      <c r="H59" s="14"/>
      <c r="I59" s="17"/>
      <c r="J59" s="17"/>
      <c r="L59" s="10"/>
    </row>
    <row r="60" spans="1:12" ht="10.5" customHeight="1" x14ac:dyDescent="0.15">
      <c r="A60" s="33" t="s">
        <v>30</v>
      </c>
      <c r="B60" s="33" t="s">
        <v>110</v>
      </c>
      <c r="C60" s="33">
        <v>2</v>
      </c>
      <c r="D60" s="40" t="str">
        <f>IF($J$2&lt;&gt;"","",VLOOKUP(B60,[4]原簿!$A$3:$F$10,C60+2,FALSE))</f>
        <v>茨城県立水戸商業</v>
      </c>
      <c r="E60" s="40" t="str">
        <f>IF($J$2&lt;&gt;"","",VLOOKUP(B60,[4]原簿!$A$3:$F$10,2,FALSE))</f>
        <v>茨城県</v>
      </c>
      <c r="F60" s="16"/>
      <c r="G60" s="14"/>
      <c r="I60" s="17"/>
      <c r="J60" s="17"/>
      <c r="L60" s="10"/>
    </row>
    <row r="61" spans="1:12" ht="10.5" customHeight="1" x14ac:dyDescent="0.15">
      <c r="A61" s="33"/>
      <c r="B61" s="33"/>
      <c r="C61" s="33"/>
      <c r="D61" s="40"/>
      <c r="E61" s="40"/>
      <c r="F61" s="18"/>
      <c r="G61" s="19"/>
      <c r="I61" s="17"/>
      <c r="J61" s="14"/>
      <c r="L61" s="10"/>
    </row>
    <row r="62" spans="1:12" ht="10.5" customHeight="1" x14ac:dyDescent="0.15">
      <c r="A62" s="33" t="s">
        <v>31</v>
      </c>
      <c r="B62" s="33" t="s">
        <v>111</v>
      </c>
      <c r="C62" s="33">
        <v>2</v>
      </c>
      <c r="D62" s="40" t="str">
        <f>IF($J$2&lt;&gt;"","",VLOOKUP(B62,[4]原簿!$A$3:$F$10,C62+2,FALSE))</f>
        <v>宇都宮商業</v>
      </c>
      <c r="E62" s="40" t="str">
        <f>IF($J$2&lt;&gt;"","",VLOOKUP(B62,[4]原簿!$A$3:$F$10,2,FALSE))</f>
        <v>栃木県</v>
      </c>
      <c r="F62" s="16"/>
      <c r="G62" s="9"/>
      <c r="I62" s="17"/>
      <c r="L62" s="10"/>
    </row>
    <row r="63" spans="1:12" ht="10.5" customHeight="1" x14ac:dyDescent="0.15">
      <c r="A63" s="33"/>
      <c r="B63" s="33"/>
      <c r="C63" s="33"/>
      <c r="D63" s="40"/>
      <c r="E63" s="40"/>
      <c r="F63" s="18"/>
      <c r="G63" s="12"/>
      <c r="I63" s="17"/>
      <c r="L63" s="10"/>
    </row>
    <row r="64" spans="1:12" ht="10.5" customHeight="1" x14ac:dyDescent="0.15">
      <c r="A64" s="33" t="s">
        <v>32</v>
      </c>
      <c r="B64" s="33" t="s">
        <v>112</v>
      </c>
      <c r="C64" s="33">
        <v>3</v>
      </c>
      <c r="D64" s="40" t="str">
        <f>IF($J$2&lt;&gt;"","",VLOOKUP(B64,[4]原簿!$A$3:$F$10,C64+2,FALSE))</f>
        <v>日大鶴ヶ丘</v>
      </c>
      <c r="E64" s="40" t="str">
        <f>IF($J$2&lt;&gt;"","",VLOOKUP(B64,[4]原簿!$A$3:$F$10,2,FALSE))</f>
        <v>東京都</v>
      </c>
      <c r="F64" s="16"/>
      <c r="G64" s="14"/>
      <c r="H64" s="12"/>
      <c r="I64" s="17"/>
      <c r="L64" s="10"/>
    </row>
    <row r="65" spans="1:12" ht="10.5" customHeight="1" x14ac:dyDescent="0.15">
      <c r="A65" s="33"/>
      <c r="B65" s="33"/>
      <c r="C65" s="33"/>
      <c r="D65" s="40"/>
      <c r="E65" s="40"/>
      <c r="F65" s="18"/>
      <c r="G65" s="19"/>
      <c r="H65" s="17"/>
      <c r="I65" s="14"/>
      <c r="L65" s="10"/>
    </row>
    <row r="66" spans="1:12" ht="10.5" customHeight="1" x14ac:dyDescent="0.15">
      <c r="A66" s="33" t="s">
        <v>33</v>
      </c>
      <c r="B66" s="33" t="s">
        <v>113</v>
      </c>
      <c r="C66" s="33">
        <v>4</v>
      </c>
      <c r="D66" s="40" t="str">
        <f>IF($J$2&lt;&gt;"","",VLOOKUP(B66,[4]原簿!$A$3:$F$10,C66+2,FALSE))</f>
        <v>市川</v>
      </c>
      <c r="E66" s="40" t="str">
        <f>IF($J$2&lt;&gt;"","",VLOOKUP(B66,[4]原簿!$A$3:$F$10,2,FALSE))</f>
        <v>山梨県</v>
      </c>
      <c r="F66" s="21"/>
      <c r="G66" s="10"/>
      <c r="H66" s="17"/>
      <c r="I66" s="10"/>
      <c r="L66" s="10"/>
    </row>
    <row r="67" spans="1:12" ht="10.5" customHeight="1" x14ac:dyDescent="0.15">
      <c r="A67" s="33"/>
      <c r="B67" s="33"/>
      <c r="C67" s="33"/>
      <c r="D67" s="40"/>
      <c r="E67" s="40"/>
      <c r="F67" s="23"/>
      <c r="G67" s="12"/>
      <c r="H67" s="14"/>
      <c r="I67" s="10"/>
      <c r="L67" s="10"/>
    </row>
    <row r="68" spans="1:12" ht="10.5" customHeight="1" x14ac:dyDescent="0.15">
      <c r="A68" s="33" t="s">
        <v>34</v>
      </c>
      <c r="B68" s="33" t="s">
        <v>114</v>
      </c>
      <c r="C68" s="33">
        <v>1</v>
      </c>
      <c r="D68" s="40" t="str">
        <f>IF($J$2&lt;&gt;"","",VLOOKUP(B68,[4]原簿!$A$3:$F$10,C68+2,FALSE))</f>
        <v>栄北</v>
      </c>
      <c r="E68" s="40" t="str">
        <f>IF($J$2&lt;&gt;"","",VLOOKUP(B68,[4]原簿!$A$3:$F$10,2,FALSE))</f>
        <v>埼玉県</v>
      </c>
      <c r="F68" s="13"/>
      <c r="G68" s="14"/>
      <c r="L68" s="10"/>
    </row>
    <row r="69" spans="1:12" ht="10.5" customHeight="1" x14ac:dyDescent="0.15">
      <c r="A69" s="33"/>
      <c r="B69" s="33"/>
      <c r="C69" s="33"/>
      <c r="D69" s="40"/>
      <c r="E69" s="40"/>
      <c r="L69" s="10"/>
    </row>
  </sheetData>
  <mergeCells count="167">
    <mergeCell ref="A1:L1"/>
    <mergeCell ref="A3:C3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</mergeCells>
  <phoneticPr fontId="7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4]!KA">
                <anchor moveWithCells="1" sizeWithCells="1">
                  <from>
                    <xdr:col>12</xdr:col>
                    <xdr:colOff>523875</xdr:colOff>
                    <xdr:row>0</xdr:row>
                    <xdr:rowOff>114300</xdr:rowOff>
                  </from>
                  <to>
                    <xdr:col>13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4]!実行">
                <anchor moveWithCells="1" sizeWithCells="1">
                  <from>
                    <xdr:col>12</xdr:col>
                    <xdr:colOff>542925</xdr:colOff>
                    <xdr:row>2</xdr:row>
                    <xdr:rowOff>180975</xdr:rowOff>
                  </from>
                  <to>
                    <xdr:col>13</xdr:col>
                    <xdr:colOff>352425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13.25" style="3" customWidth="1"/>
    <col min="5" max="5" width="29" style="1" customWidth="1"/>
    <col min="6" max="6" width="10" style="3" customWidth="1"/>
    <col min="7" max="12" width="4.375" style="1" customWidth="1"/>
    <col min="13" max="13" width="3" style="1" customWidth="1"/>
    <col min="14" max="256" width="9" style="1"/>
    <col min="257" max="257" width="7.875" style="1" customWidth="1"/>
    <col min="258" max="259" width="1.625" style="1" customWidth="1"/>
    <col min="260" max="260" width="13.25" style="1" customWidth="1"/>
    <col min="261" max="261" width="29" style="1" customWidth="1"/>
    <col min="262" max="262" width="10" style="1" customWidth="1"/>
    <col min="263" max="268" width="4.375" style="1" customWidth="1"/>
    <col min="269" max="269" width="3" style="1" customWidth="1"/>
    <col min="270" max="512" width="9" style="1"/>
    <col min="513" max="513" width="7.875" style="1" customWidth="1"/>
    <col min="514" max="515" width="1.625" style="1" customWidth="1"/>
    <col min="516" max="516" width="13.25" style="1" customWidth="1"/>
    <col min="517" max="517" width="29" style="1" customWidth="1"/>
    <col min="518" max="518" width="10" style="1" customWidth="1"/>
    <col min="519" max="524" width="4.375" style="1" customWidth="1"/>
    <col min="525" max="525" width="3" style="1" customWidth="1"/>
    <col min="526" max="768" width="9" style="1"/>
    <col min="769" max="769" width="7.875" style="1" customWidth="1"/>
    <col min="770" max="771" width="1.625" style="1" customWidth="1"/>
    <col min="772" max="772" width="13.25" style="1" customWidth="1"/>
    <col min="773" max="773" width="29" style="1" customWidth="1"/>
    <col min="774" max="774" width="10" style="1" customWidth="1"/>
    <col min="775" max="780" width="4.375" style="1" customWidth="1"/>
    <col min="781" max="781" width="3" style="1" customWidth="1"/>
    <col min="782" max="1024" width="9" style="1"/>
    <col min="1025" max="1025" width="7.875" style="1" customWidth="1"/>
    <col min="1026" max="1027" width="1.625" style="1" customWidth="1"/>
    <col min="1028" max="1028" width="13.25" style="1" customWidth="1"/>
    <col min="1029" max="1029" width="29" style="1" customWidth="1"/>
    <col min="1030" max="1030" width="10" style="1" customWidth="1"/>
    <col min="1031" max="1036" width="4.375" style="1" customWidth="1"/>
    <col min="1037" max="1037" width="3" style="1" customWidth="1"/>
    <col min="1038" max="1280" width="9" style="1"/>
    <col min="1281" max="1281" width="7.875" style="1" customWidth="1"/>
    <col min="1282" max="1283" width="1.625" style="1" customWidth="1"/>
    <col min="1284" max="1284" width="13.25" style="1" customWidth="1"/>
    <col min="1285" max="1285" width="29" style="1" customWidth="1"/>
    <col min="1286" max="1286" width="10" style="1" customWidth="1"/>
    <col min="1287" max="1292" width="4.375" style="1" customWidth="1"/>
    <col min="1293" max="1293" width="3" style="1" customWidth="1"/>
    <col min="1294" max="1536" width="9" style="1"/>
    <col min="1537" max="1537" width="7.875" style="1" customWidth="1"/>
    <col min="1538" max="1539" width="1.625" style="1" customWidth="1"/>
    <col min="1540" max="1540" width="13.25" style="1" customWidth="1"/>
    <col min="1541" max="1541" width="29" style="1" customWidth="1"/>
    <col min="1542" max="1542" width="10" style="1" customWidth="1"/>
    <col min="1543" max="1548" width="4.375" style="1" customWidth="1"/>
    <col min="1549" max="1549" width="3" style="1" customWidth="1"/>
    <col min="1550" max="1792" width="9" style="1"/>
    <col min="1793" max="1793" width="7.875" style="1" customWidth="1"/>
    <col min="1794" max="1795" width="1.625" style="1" customWidth="1"/>
    <col min="1796" max="1796" width="13.25" style="1" customWidth="1"/>
    <col min="1797" max="1797" width="29" style="1" customWidth="1"/>
    <col min="1798" max="1798" width="10" style="1" customWidth="1"/>
    <col min="1799" max="1804" width="4.375" style="1" customWidth="1"/>
    <col min="1805" max="1805" width="3" style="1" customWidth="1"/>
    <col min="1806" max="2048" width="9" style="1"/>
    <col min="2049" max="2049" width="7.875" style="1" customWidth="1"/>
    <col min="2050" max="2051" width="1.625" style="1" customWidth="1"/>
    <col min="2052" max="2052" width="13.25" style="1" customWidth="1"/>
    <col min="2053" max="2053" width="29" style="1" customWidth="1"/>
    <col min="2054" max="2054" width="10" style="1" customWidth="1"/>
    <col min="2055" max="2060" width="4.375" style="1" customWidth="1"/>
    <col min="2061" max="2061" width="3" style="1" customWidth="1"/>
    <col min="2062" max="2304" width="9" style="1"/>
    <col min="2305" max="2305" width="7.875" style="1" customWidth="1"/>
    <col min="2306" max="2307" width="1.625" style="1" customWidth="1"/>
    <col min="2308" max="2308" width="13.25" style="1" customWidth="1"/>
    <col min="2309" max="2309" width="29" style="1" customWidth="1"/>
    <col min="2310" max="2310" width="10" style="1" customWidth="1"/>
    <col min="2311" max="2316" width="4.375" style="1" customWidth="1"/>
    <col min="2317" max="2317" width="3" style="1" customWidth="1"/>
    <col min="2318" max="2560" width="9" style="1"/>
    <col min="2561" max="2561" width="7.875" style="1" customWidth="1"/>
    <col min="2562" max="2563" width="1.625" style="1" customWidth="1"/>
    <col min="2564" max="2564" width="13.25" style="1" customWidth="1"/>
    <col min="2565" max="2565" width="29" style="1" customWidth="1"/>
    <col min="2566" max="2566" width="10" style="1" customWidth="1"/>
    <col min="2567" max="2572" width="4.375" style="1" customWidth="1"/>
    <col min="2573" max="2573" width="3" style="1" customWidth="1"/>
    <col min="2574" max="2816" width="9" style="1"/>
    <col min="2817" max="2817" width="7.875" style="1" customWidth="1"/>
    <col min="2818" max="2819" width="1.625" style="1" customWidth="1"/>
    <col min="2820" max="2820" width="13.25" style="1" customWidth="1"/>
    <col min="2821" max="2821" width="29" style="1" customWidth="1"/>
    <col min="2822" max="2822" width="10" style="1" customWidth="1"/>
    <col min="2823" max="2828" width="4.375" style="1" customWidth="1"/>
    <col min="2829" max="2829" width="3" style="1" customWidth="1"/>
    <col min="2830" max="3072" width="9" style="1"/>
    <col min="3073" max="3073" width="7.875" style="1" customWidth="1"/>
    <col min="3074" max="3075" width="1.625" style="1" customWidth="1"/>
    <col min="3076" max="3076" width="13.25" style="1" customWidth="1"/>
    <col min="3077" max="3077" width="29" style="1" customWidth="1"/>
    <col min="3078" max="3078" width="10" style="1" customWidth="1"/>
    <col min="3079" max="3084" width="4.375" style="1" customWidth="1"/>
    <col min="3085" max="3085" width="3" style="1" customWidth="1"/>
    <col min="3086" max="3328" width="9" style="1"/>
    <col min="3329" max="3329" width="7.875" style="1" customWidth="1"/>
    <col min="3330" max="3331" width="1.625" style="1" customWidth="1"/>
    <col min="3332" max="3332" width="13.25" style="1" customWidth="1"/>
    <col min="3333" max="3333" width="29" style="1" customWidth="1"/>
    <col min="3334" max="3334" width="10" style="1" customWidth="1"/>
    <col min="3335" max="3340" width="4.375" style="1" customWidth="1"/>
    <col min="3341" max="3341" width="3" style="1" customWidth="1"/>
    <col min="3342" max="3584" width="9" style="1"/>
    <col min="3585" max="3585" width="7.875" style="1" customWidth="1"/>
    <col min="3586" max="3587" width="1.625" style="1" customWidth="1"/>
    <col min="3588" max="3588" width="13.25" style="1" customWidth="1"/>
    <col min="3589" max="3589" width="29" style="1" customWidth="1"/>
    <col min="3590" max="3590" width="10" style="1" customWidth="1"/>
    <col min="3591" max="3596" width="4.375" style="1" customWidth="1"/>
    <col min="3597" max="3597" width="3" style="1" customWidth="1"/>
    <col min="3598" max="3840" width="9" style="1"/>
    <col min="3841" max="3841" width="7.875" style="1" customWidth="1"/>
    <col min="3842" max="3843" width="1.625" style="1" customWidth="1"/>
    <col min="3844" max="3844" width="13.25" style="1" customWidth="1"/>
    <col min="3845" max="3845" width="29" style="1" customWidth="1"/>
    <col min="3846" max="3846" width="10" style="1" customWidth="1"/>
    <col min="3847" max="3852" width="4.375" style="1" customWidth="1"/>
    <col min="3853" max="3853" width="3" style="1" customWidth="1"/>
    <col min="3854" max="4096" width="9" style="1"/>
    <col min="4097" max="4097" width="7.875" style="1" customWidth="1"/>
    <col min="4098" max="4099" width="1.625" style="1" customWidth="1"/>
    <col min="4100" max="4100" width="13.25" style="1" customWidth="1"/>
    <col min="4101" max="4101" width="29" style="1" customWidth="1"/>
    <col min="4102" max="4102" width="10" style="1" customWidth="1"/>
    <col min="4103" max="4108" width="4.375" style="1" customWidth="1"/>
    <col min="4109" max="4109" width="3" style="1" customWidth="1"/>
    <col min="4110" max="4352" width="9" style="1"/>
    <col min="4353" max="4353" width="7.875" style="1" customWidth="1"/>
    <col min="4354" max="4355" width="1.625" style="1" customWidth="1"/>
    <col min="4356" max="4356" width="13.25" style="1" customWidth="1"/>
    <col min="4357" max="4357" width="29" style="1" customWidth="1"/>
    <col min="4358" max="4358" width="10" style="1" customWidth="1"/>
    <col min="4359" max="4364" width="4.375" style="1" customWidth="1"/>
    <col min="4365" max="4365" width="3" style="1" customWidth="1"/>
    <col min="4366" max="4608" width="9" style="1"/>
    <col min="4609" max="4609" width="7.875" style="1" customWidth="1"/>
    <col min="4610" max="4611" width="1.625" style="1" customWidth="1"/>
    <col min="4612" max="4612" width="13.25" style="1" customWidth="1"/>
    <col min="4613" max="4613" width="29" style="1" customWidth="1"/>
    <col min="4614" max="4614" width="10" style="1" customWidth="1"/>
    <col min="4615" max="4620" width="4.375" style="1" customWidth="1"/>
    <col min="4621" max="4621" width="3" style="1" customWidth="1"/>
    <col min="4622" max="4864" width="9" style="1"/>
    <col min="4865" max="4865" width="7.875" style="1" customWidth="1"/>
    <col min="4866" max="4867" width="1.625" style="1" customWidth="1"/>
    <col min="4868" max="4868" width="13.25" style="1" customWidth="1"/>
    <col min="4869" max="4869" width="29" style="1" customWidth="1"/>
    <col min="4870" max="4870" width="10" style="1" customWidth="1"/>
    <col min="4871" max="4876" width="4.375" style="1" customWidth="1"/>
    <col min="4877" max="4877" width="3" style="1" customWidth="1"/>
    <col min="4878" max="5120" width="9" style="1"/>
    <col min="5121" max="5121" width="7.875" style="1" customWidth="1"/>
    <col min="5122" max="5123" width="1.625" style="1" customWidth="1"/>
    <col min="5124" max="5124" width="13.25" style="1" customWidth="1"/>
    <col min="5125" max="5125" width="29" style="1" customWidth="1"/>
    <col min="5126" max="5126" width="10" style="1" customWidth="1"/>
    <col min="5127" max="5132" width="4.375" style="1" customWidth="1"/>
    <col min="5133" max="5133" width="3" style="1" customWidth="1"/>
    <col min="5134" max="5376" width="9" style="1"/>
    <col min="5377" max="5377" width="7.875" style="1" customWidth="1"/>
    <col min="5378" max="5379" width="1.625" style="1" customWidth="1"/>
    <col min="5380" max="5380" width="13.25" style="1" customWidth="1"/>
    <col min="5381" max="5381" width="29" style="1" customWidth="1"/>
    <col min="5382" max="5382" width="10" style="1" customWidth="1"/>
    <col min="5383" max="5388" width="4.375" style="1" customWidth="1"/>
    <col min="5389" max="5389" width="3" style="1" customWidth="1"/>
    <col min="5390" max="5632" width="9" style="1"/>
    <col min="5633" max="5633" width="7.875" style="1" customWidth="1"/>
    <col min="5634" max="5635" width="1.625" style="1" customWidth="1"/>
    <col min="5636" max="5636" width="13.25" style="1" customWidth="1"/>
    <col min="5637" max="5637" width="29" style="1" customWidth="1"/>
    <col min="5638" max="5638" width="10" style="1" customWidth="1"/>
    <col min="5639" max="5644" width="4.375" style="1" customWidth="1"/>
    <col min="5645" max="5645" width="3" style="1" customWidth="1"/>
    <col min="5646" max="5888" width="9" style="1"/>
    <col min="5889" max="5889" width="7.875" style="1" customWidth="1"/>
    <col min="5890" max="5891" width="1.625" style="1" customWidth="1"/>
    <col min="5892" max="5892" width="13.25" style="1" customWidth="1"/>
    <col min="5893" max="5893" width="29" style="1" customWidth="1"/>
    <col min="5894" max="5894" width="10" style="1" customWidth="1"/>
    <col min="5895" max="5900" width="4.375" style="1" customWidth="1"/>
    <col min="5901" max="5901" width="3" style="1" customWidth="1"/>
    <col min="5902" max="6144" width="9" style="1"/>
    <col min="6145" max="6145" width="7.875" style="1" customWidth="1"/>
    <col min="6146" max="6147" width="1.625" style="1" customWidth="1"/>
    <col min="6148" max="6148" width="13.25" style="1" customWidth="1"/>
    <col min="6149" max="6149" width="29" style="1" customWidth="1"/>
    <col min="6150" max="6150" width="10" style="1" customWidth="1"/>
    <col min="6151" max="6156" width="4.375" style="1" customWidth="1"/>
    <col min="6157" max="6157" width="3" style="1" customWidth="1"/>
    <col min="6158" max="6400" width="9" style="1"/>
    <col min="6401" max="6401" width="7.875" style="1" customWidth="1"/>
    <col min="6402" max="6403" width="1.625" style="1" customWidth="1"/>
    <col min="6404" max="6404" width="13.25" style="1" customWidth="1"/>
    <col min="6405" max="6405" width="29" style="1" customWidth="1"/>
    <col min="6406" max="6406" width="10" style="1" customWidth="1"/>
    <col min="6407" max="6412" width="4.375" style="1" customWidth="1"/>
    <col min="6413" max="6413" width="3" style="1" customWidth="1"/>
    <col min="6414" max="6656" width="9" style="1"/>
    <col min="6657" max="6657" width="7.875" style="1" customWidth="1"/>
    <col min="6658" max="6659" width="1.625" style="1" customWidth="1"/>
    <col min="6660" max="6660" width="13.25" style="1" customWidth="1"/>
    <col min="6661" max="6661" width="29" style="1" customWidth="1"/>
    <col min="6662" max="6662" width="10" style="1" customWidth="1"/>
    <col min="6663" max="6668" width="4.375" style="1" customWidth="1"/>
    <col min="6669" max="6669" width="3" style="1" customWidth="1"/>
    <col min="6670" max="6912" width="9" style="1"/>
    <col min="6913" max="6913" width="7.875" style="1" customWidth="1"/>
    <col min="6914" max="6915" width="1.625" style="1" customWidth="1"/>
    <col min="6916" max="6916" width="13.25" style="1" customWidth="1"/>
    <col min="6917" max="6917" width="29" style="1" customWidth="1"/>
    <col min="6918" max="6918" width="10" style="1" customWidth="1"/>
    <col min="6919" max="6924" width="4.375" style="1" customWidth="1"/>
    <col min="6925" max="6925" width="3" style="1" customWidth="1"/>
    <col min="6926" max="7168" width="9" style="1"/>
    <col min="7169" max="7169" width="7.875" style="1" customWidth="1"/>
    <col min="7170" max="7171" width="1.625" style="1" customWidth="1"/>
    <col min="7172" max="7172" width="13.25" style="1" customWidth="1"/>
    <col min="7173" max="7173" width="29" style="1" customWidth="1"/>
    <col min="7174" max="7174" width="10" style="1" customWidth="1"/>
    <col min="7175" max="7180" width="4.375" style="1" customWidth="1"/>
    <col min="7181" max="7181" width="3" style="1" customWidth="1"/>
    <col min="7182" max="7424" width="9" style="1"/>
    <col min="7425" max="7425" width="7.875" style="1" customWidth="1"/>
    <col min="7426" max="7427" width="1.625" style="1" customWidth="1"/>
    <col min="7428" max="7428" width="13.25" style="1" customWidth="1"/>
    <col min="7429" max="7429" width="29" style="1" customWidth="1"/>
    <col min="7430" max="7430" width="10" style="1" customWidth="1"/>
    <col min="7431" max="7436" width="4.375" style="1" customWidth="1"/>
    <col min="7437" max="7437" width="3" style="1" customWidth="1"/>
    <col min="7438" max="7680" width="9" style="1"/>
    <col min="7681" max="7681" width="7.875" style="1" customWidth="1"/>
    <col min="7682" max="7683" width="1.625" style="1" customWidth="1"/>
    <col min="7684" max="7684" width="13.25" style="1" customWidth="1"/>
    <col min="7685" max="7685" width="29" style="1" customWidth="1"/>
    <col min="7686" max="7686" width="10" style="1" customWidth="1"/>
    <col min="7687" max="7692" width="4.375" style="1" customWidth="1"/>
    <col min="7693" max="7693" width="3" style="1" customWidth="1"/>
    <col min="7694" max="7936" width="9" style="1"/>
    <col min="7937" max="7937" width="7.875" style="1" customWidth="1"/>
    <col min="7938" max="7939" width="1.625" style="1" customWidth="1"/>
    <col min="7940" max="7940" width="13.25" style="1" customWidth="1"/>
    <col min="7941" max="7941" width="29" style="1" customWidth="1"/>
    <col min="7942" max="7942" width="10" style="1" customWidth="1"/>
    <col min="7943" max="7948" width="4.375" style="1" customWidth="1"/>
    <col min="7949" max="7949" width="3" style="1" customWidth="1"/>
    <col min="7950" max="8192" width="9" style="1"/>
    <col min="8193" max="8193" width="7.875" style="1" customWidth="1"/>
    <col min="8194" max="8195" width="1.625" style="1" customWidth="1"/>
    <col min="8196" max="8196" width="13.25" style="1" customWidth="1"/>
    <col min="8197" max="8197" width="29" style="1" customWidth="1"/>
    <col min="8198" max="8198" width="10" style="1" customWidth="1"/>
    <col min="8199" max="8204" width="4.375" style="1" customWidth="1"/>
    <col min="8205" max="8205" width="3" style="1" customWidth="1"/>
    <col min="8206" max="8448" width="9" style="1"/>
    <col min="8449" max="8449" width="7.875" style="1" customWidth="1"/>
    <col min="8450" max="8451" width="1.625" style="1" customWidth="1"/>
    <col min="8452" max="8452" width="13.25" style="1" customWidth="1"/>
    <col min="8453" max="8453" width="29" style="1" customWidth="1"/>
    <col min="8454" max="8454" width="10" style="1" customWidth="1"/>
    <col min="8455" max="8460" width="4.375" style="1" customWidth="1"/>
    <col min="8461" max="8461" width="3" style="1" customWidth="1"/>
    <col min="8462" max="8704" width="9" style="1"/>
    <col min="8705" max="8705" width="7.875" style="1" customWidth="1"/>
    <col min="8706" max="8707" width="1.625" style="1" customWidth="1"/>
    <col min="8708" max="8708" width="13.25" style="1" customWidth="1"/>
    <col min="8709" max="8709" width="29" style="1" customWidth="1"/>
    <col min="8710" max="8710" width="10" style="1" customWidth="1"/>
    <col min="8711" max="8716" width="4.375" style="1" customWidth="1"/>
    <col min="8717" max="8717" width="3" style="1" customWidth="1"/>
    <col min="8718" max="8960" width="9" style="1"/>
    <col min="8961" max="8961" width="7.875" style="1" customWidth="1"/>
    <col min="8962" max="8963" width="1.625" style="1" customWidth="1"/>
    <col min="8964" max="8964" width="13.25" style="1" customWidth="1"/>
    <col min="8965" max="8965" width="29" style="1" customWidth="1"/>
    <col min="8966" max="8966" width="10" style="1" customWidth="1"/>
    <col min="8967" max="8972" width="4.375" style="1" customWidth="1"/>
    <col min="8973" max="8973" width="3" style="1" customWidth="1"/>
    <col min="8974" max="9216" width="9" style="1"/>
    <col min="9217" max="9217" width="7.875" style="1" customWidth="1"/>
    <col min="9218" max="9219" width="1.625" style="1" customWidth="1"/>
    <col min="9220" max="9220" width="13.25" style="1" customWidth="1"/>
    <col min="9221" max="9221" width="29" style="1" customWidth="1"/>
    <col min="9222" max="9222" width="10" style="1" customWidth="1"/>
    <col min="9223" max="9228" width="4.375" style="1" customWidth="1"/>
    <col min="9229" max="9229" width="3" style="1" customWidth="1"/>
    <col min="9230" max="9472" width="9" style="1"/>
    <col min="9473" max="9473" width="7.875" style="1" customWidth="1"/>
    <col min="9474" max="9475" width="1.625" style="1" customWidth="1"/>
    <col min="9476" max="9476" width="13.25" style="1" customWidth="1"/>
    <col min="9477" max="9477" width="29" style="1" customWidth="1"/>
    <col min="9478" max="9478" width="10" style="1" customWidth="1"/>
    <col min="9479" max="9484" width="4.375" style="1" customWidth="1"/>
    <col min="9485" max="9485" width="3" style="1" customWidth="1"/>
    <col min="9486" max="9728" width="9" style="1"/>
    <col min="9729" max="9729" width="7.875" style="1" customWidth="1"/>
    <col min="9730" max="9731" width="1.625" style="1" customWidth="1"/>
    <col min="9732" max="9732" width="13.25" style="1" customWidth="1"/>
    <col min="9733" max="9733" width="29" style="1" customWidth="1"/>
    <col min="9734" max="9734" width="10" style="1" customWidth="1"/>
    <col min="9735" max="9740" width="4.375" style="1" customWidth="1"/>
    <col min="9741" max="9741" width="3" style="1" customWidth="1"/>
    <col min="9742" max="9984" width="9" style="1"/>
    <col min="9985" max="9985" width="7.875" style="1" customWidth="1"/>
    <col min="9986" max="9987" width="1.625" style="1" customWidth="1"/>
    <col min="9988" max="9988" width="13.25" style="1" customWidth="1"/>
    <col min="9989" max="9989" width="29" style="1" customWidth="1"/>
    <col min="9990" max="9990" width="10" style="1" customWidth="1"/>
    <col min="9991" max="9996" width="4.375" style="1" customWidth="1"/>
    <col min="9997" max="9997" width="3" style="1" customWidth="1"/>
    <col min="9998" max="10240" width="9" style="1"/>
    <col min="10241" max="10241" width="7.875" style="1" customWidth="1"/>
    <col min="10242" max="10243" width="1.625" style="1" customWidth="1"/>
    <col min="10244" max="10244" width="13.25" style="1" customWidth="1"/>
    <col min="10245" max="10245" width="29" style="1" customWidth="1"/>
    <col min="10246" max="10246" width="10" style="1" customWidth="1"/>
    <col min="10247" max="10252" width="4.375" style="1" customWidth="1"/>
    <col min="10253" max="10253" width="3" style="1" customWidth="1"/>
    <col min="10254" max="10496" width="9" style="1"/>
    <col min="10497" max="10497" width="7.875" style="1" customWidth="1"/>
    <col min="10498" max="10499" width="1.625" style="1" customWidth="1"/>
    <col min="10500" max="10500" width="13.25" style="1" customWidth="1"/>
    <col min="10501" max="10501" width="29" style="1" customWidth="1"/>
    <col min="10502" max="10502" width="10" style="1" customWidth="1"/>
    <col min="10503" max="10508" width="4.375" style="1" customWidth="1"/>
    <col min="10509" max="10509" width="3" style="1" customWidth="1"/>
    <col min="10510" max="10752" width="9" style="1"/>
    <col min="10753" max="10753" width="7.875" style="1" customWidth="1"/>
    <col min="10754" max="10755" width="1.625" style="1" customWidth="1"/>
    <col min="10756" max="10756" width="13.25" style="1" customWidth="1"/>
    <col min="10757" max="10757" width="29" style="1" customWidth="1"/>
    <col min="10758" max="10758" width="10" style="1" customWidth="1"/>
    <col min="10759" max="10764" width="4.375" style="1" customWidth="1"/>
    <col min="10765" max="10765" width="3" style="1" customWidth="1"/>
    <col min="10766" max="11008" width="9" style="1"/>
    <col min="11009" max="11009" width="7.875" style="1" customWidth="1"/>
    <col min="11010" max="11011" width="1.625" style="1" customWidth="1"/>
    <col min="11012" max="11012" width="13.25" style="1" customWidth="1"/>
    <col min="11013" max="11013" width="29" style="1" customWidth="1"/>
    <col min="11014" max="11014" width="10" style="1" customWidth="1"/>
    <col min="11015" max="11020" width="4.375" style="1" customWidth="1"/>
    <col min="11021" max="11021" width="3" style="1" customWidth="1"/>
    <col min="11022" max="11264" width="9" style="1"/>
    <col min="11265" max="11265" width="7.875" style="1" customWidth="1"/>
    <col min="11266" max="11267" width="1.625" style="1" customWidth="1"/>
    <col min="11268" max="11268" width="13.25" style="1" customWidth="1"/>
    <col min="11269" max="11269" width="29" style="1" customWidth="1"/>
    <col min="11270" max="11270" width="10" style="1" customWidth="1"/>
    <col min="11271" max="11276" width="4.375" style="1" customWidth="1"/>
    <col min="11277" max="11277" width="3" style="1" customWidth="1"/>
    <col min="11278" max="11520" width="9" style="1"/>
    <col min="11521" max="11521" width="7.875" style="1" customWidth="1"/>
    <col min="11522" max="11523" width="1.625" style="1" customWidth="1"/>
    <col min="11524" max="11524" width="13.25" style="1" customWidth="1"/>
    <col min="11525" max="11525" width="29" style="1" customWidth="1"/>
    <col min="11526" max="11526" width="10" style="1" customWidth="1"/>
    <col min="11527" max="11532" width="4.375" style="1" customWidth="1"/>
    <col min="11533" max="11533" width="3" style="1" customWidth="1"/>
    <col min="11534" max="11776" width="9" style="1"/>
    <col min="11777" max="11777" width="7.875" style="1" customWidth="1"/>
    <col min="11778" max="11779" width="1.625" style="1" customWidth="1"/>
    <col min="11780" max="11780" width="13.25" style="1" customWidth="1"/>
    <col min="11781" max="11781" width="29" style="1" customWidth="1"/>
    <col min="11782" max="11782" width="10" style="1" customWidth="1"/>
    <col min="11783" max="11788" width="4.375" style="1" customWidth="1"/>
    <col min="11789" max="11789" width="3" style="1" customWidth="1"/>
    <col min="11790" max="12032" width="9" style="1"/>
    <col min="12033" max="12033" width="7.875" style="1" customWidth="1"/>
    <col min="12034" max="12035" width="1.625" style="1" customWidth="1"/>
    <col min="12036" max="12036" width="13.25" style="1" customWidth="1"/>
    <col min="12037" max="12037" width="29" style="1" customWidth="1"/>
    <col min="12038" max="12038" width="10" style="1" customWidth="1"/>
    <col min="12039" max="12044" width="4.375" style="1" customWidth="1"/>
    <col min="12045" max="12045" width="3" style="1" customWidth="1"/>
    <col min="12046" max="12288" width="9" style="1"/>
    <col min="12289" max="12289" width="7.875" style="1" customWidth="1"/>
    <col min="12290" max="12291" width="1.625" style="1" customWidth="1"/>
    <col min="12292" max="12292" width="13.25" style="1" customWidth="1"/>
    <col min="12293" max="12293" width="29" style="1" customWidth="1"/>
    <col min="12294" max="12294" width="10" style="1" customWidth="1"/>
    <col min="12295" max="12300" width="4.375" style="1" customWidth="1"/>
    <col min="12301" max="12301" width="3" style="1" customWidth="1"/>
    <col min="12302" max="12544" width="9" style="1"/>
    <col min="12545" max="12545" width="7.875" style="1" customWidth="1"/>
    <col min="12546" max="12547" width="1.625" style="1" customWidth="1"/>
    <col min="12548" max="12548" width="13.25" style="1" customWidth="1"/>
    <col min="12549" max="12549" width="29" style="1" customWidth="1"/>
    <col min="12550" max="12550" width="10" style="1" customWidth="1"/>
    <col min="12551" max="12556" width="4.375" style="1" customWidth="1"/>
    <col min="12557" max="12557" width="3" style="1" customWidth="1"/>
    <col min="12558" max="12800" width="9" style="1"/>
    <col min="12801" max="12801" width="7.875" style="1" customWidth="1"/>
    <col min="12802" max="12803" width="1.625" style="1" customWidth="1"/>
    <col min="12804" max="12804" width="13.25" style="1" customWidth="1"/>
    <col min="12805" max="12805" width="29" style="1" customWidth="1"/>
    <col min="12806" max="12806" width="10" style="1" customWidth="1"/>
    <col min="12807" max="12812" width="4.375" style="1" customWidth="1"/>
    <col min="12813" max="12813" width="3" style="1" customWidth="1"/>
    <col min="12814" max="13056" width="9" style="1"/>
    <col min="13057" max="13057" width="7.875" style="1" customWidth="1"/>
    <col min="13058" max="13059" width="1.625" style="1" customWidth="1"/>
    <col min="13060" max="13060" width="13.25" style="1" customWidth="1"/>
    <col min="13061" max="13061" width="29" style="1" customWidth="1"/>
    <col min="13062" max="13062" width="10" style="1" customWidth="1"/>
    <col min="13063" max="13068" width="4.375" style="1" customWidth="1"/>
    <col min="13069" max="13069" width="3" style="1" customWidth="1"/>
    <col min="13070" max="13312" width="9" style="1"/>
    <col min="13313" max="13313" width="7.875" style="1" customWidth="1"/>
    <col min="13314" max="13315" width="1.625" style="1" customWidth="1"/>
    <col min="13316" max="13316" width="13.25" style="1" customWidth="1"/>
    <col min="13317" max="13317" width="29" style="1" customWidth="1"/>
    <col min="13318" max="13318" width="10" style="1" customWidth="1"/>
    <col min="13319" max="13324" width="4.375" style="1" customWidth="1"/>
    <col min="13325" max="13325" width="3" style="1" customWidth="1"/>
    <col min="13326" max="13568" width="9" style="1"/>
    <col min="13569" max="13569" width="7.875" style="1" customWidth="1"/>
    <col min="13570" max="13571" width="1.625" style="1" customWidth="1"/>
    <col min="13572" max="13572" width="13.25" style="1" customWidth="1"/>
    <col min="13573" max="13573" width="29" style="1" customWidth="1"/>
    <col min="13574" max="13574" width="10" style="1" customWidth="1"/>
    <col min="13575" max="13580" width="4.375" style="1" customWidth="1"/>
    <col min="13581" max="13581" width="3" style="1" customWidth="1"/>
    <col min="13582" max="13824" width="9" style="1"/>
    <col min="13825" max="13825" width="7.875" style="1" customWidth="1"/>
    <col min="13826" max="13827" width="1.625" style="1" customWidth="1"/>
    <col min="13828" max="13828" width="13.25" style="1" customWidth="1"/>
    <col min="13829" max="13829" width="29" style="1" customWidth="1"/>
    <col min="13830" max="13830" width="10" style="1" customWidth="1"/>
    <col min="13831" max="13836" width="4.375" style="1" customWidth="1"/>
    <col min="13837" max="13837" width="3" style="1" customWidth="1"/>
    <col min="13838" max="14080" width="9" style="1"/>
    <col min="14081" max="14081" width="7.875" style="1" customWidth="1"/>
    <col min="14082" max="14083" width="1.625" style="1" customWidth="1"/>
    <col min="14084" max="14084" width="13.25" style="1" customWidth="1"/>
    <col min="14085" max="14085" width="29" style="1" customWidth="1"/>
    <col min="14086" max="14086" width="10" style="1" customWidth="1"/>
    <col min="14087" max="14092" width="4.375" style="1" customWidth="1"/>
    <col min="14093" max="14093" width="3" style="1" customWidth="1"/>
    <col min="14094" max="14336" width="9" style="1"/>
    <col min="14337" max="14337" width="7.875" style="1" customWidth="1"/>
    <col min="14338" max="14339" width="1.625" style="1" customWidth="1"/>
    <col min="14340" max="14340" width="13.25" style="1" customWidth="1"/>
    <col min="14341" max="14341" width="29" style="1" customWidth="1"/>
    <col min="14342" max="14342" width="10" style="1" customWidth="1"/>
    <col min="14343" max="14348" width="4.375" style="1" customWidth="1"/>
    <col min="14349" max="14349" width="3" style="1" customWidth="1"/>
    <col min="14350" max="14592" width="9" style="1"/>
    <col min="14593" max="14593" width="7.875" style="1" customWidth="1"/>
    <col min="14594" max="14595" width="1.625" style="1" customWidth="1"/>
    <col min="14596" max="14596" width="13.25" style="1" customWidth="1"/>
    <col min="14597" max="14597" width="29" style="1" customWidth="1"/>
    <col min="14598" max="14598" width="10" style="1" customWidth="1"/>
    <col min="14599" max="14604" width="4.375" style="1" customWidth="1"/>
    <col min="14605" max="14605" width="3" style="1" customWidth="1"/>
    <col min="14606" max="14848" width="9" style="1"/>
    <col min="14849" max="14849" width="7.875" style="1" customWidth="1"/>
    <col min="14850" max="14851" width="1.625" style="1" customWidth="1"/>
    <col min="14852" max="14852" width="13.25" style="1" customWidth="1"/>
    <col min="14853" max="14853" width="29" style="1" customWidth="1"/>
    <col min="14854" max="14854" width="10" style="1" customWidth="1"/>
    <col min="14855" max="14860" width="4.375" style="1" customWidth="1"/>
    <col min="14861" max="14861" width="3" style="1" customWidth="1"/>
    <col min="14862" max="15104" width="9" style="1"/>
    <col min="15105" max="15105" width="7.875" style="1" customWidth="1"/>
    <col min="15106" max="15107" width="1.625" style="1" customWidth="1"/>
    <col min="15108" max="15108" width="13.25" style="1" customWidth="1"/>
    <col min="15109" max="15109" width="29" style="1" customWidth="1"/>
    <col min="15110" max="15110" width="10" style="1" customWidth="1"/>
    <col min="15111" max="15116" width="4.375" style="1" customWidth="1"/>
    <col min="15117" max="15117" width="3" style="1" customWidth="1"/>
    <col min="15118" max="15360" width="9" style="1"/>
    <col min="15361" max="15361" width="7.875" style="1" customWidth="1"/>
    <col min="15362" max="15363" width="1.625" style="1" customWidth="1"/>
    <col min="15364" max="15364" width="13.25" style="1" customWidth="1"/>
    <col min="15365" max="15365" width="29" style="1" customWidth="1"/>
    <col min="15366" max="15366" width="10" style="1" customWidth="1"/>
    <col min="15367" max="15372" width="4.375" style="1" customWidth="1"/>
    <col min="15373" max="15373" width="3" style="1" customWidth="1"/>
    <col min="15374" max="15616" width="9" style="1"/>
    <col min="15617" max="15617" width="7.875" style="1" customWidth="1"/>
    <col min="15618" max="15619" width="1.625" style="1" customWidth="1"/>
    <col min="15620" max="15620" width="13.25" style="1" customWidth="1"/>
    <col min="15621" max="15621" width="29" style="1" customWidth="1"/>
    <col min="15622" max="15622" width="10" style="1" customWidth="1"/>
    <col min="15623" max="15628" width="4.375" style="1" customWidth="1"/>
    <col min="15629" max="15629" width="3" style="1" customWidth="1"/>
    <col min="15630" max="15872" width="9" style="1"/>
    <col min="15873" max="15873" width="7.875" style="1" customWidth="1"/>
    <col min="15874" max="15875" width="1.625" style="1" customWidth="1"/>
    <col min="15876" max="15876" width="13.25" style="1" customWidth="1"/>
    <col min="15877" max="15877" width="29" style="1" customWidth="1"/>
    <col min="15878" max="15878" width="10" style="1" customWidth="1"/>
    <col min="15879" max="15884" width="4.375" style="1" customWidth="1"/>
    <col min="15885" max="15885" width="3" style="1" customWidth="1"/>
    <col min="15886" max="16128" width="9" style="1"/>
    <col min="16129" max="16129" width="7.875" style="1" customWidth="1"/>
    <col min="16130" max="16131" width="1.625" style="1" customWidth="1"/>
    <col min="16132" max="16132" width="13.25" style="1" customWidth="1"/>
    <col min="16133" max="16133" width="29" style="1" customWidth="1"/>
    <col min="16134" max="16134" width="10" style="1" customWidth="1"/>
    <col min="16135" max="16140" width="4.375" style="1" customWidth="1"/>
    <col min="16141" max="16141" width="3" style="1" customWidth="1"/>
    <col min="16142" max="16384" width="9" style="1"/>
  </cols>
  <sheetData>
    <row r="1" spans="1:13" ht="27" customHeight="1" x14ac:dyDescent="0.15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" customHeight="1" x14ac:dyDescent="0.15">
      <c r="A2" s="2"/>
      <c r="K2" s="4"/>
      <c r="M2" s="2"/>
    </row>
    <row r="3" spans="1:13" s="8" customFormat="1" ht="21" customHeight="1" x14ac:dyDescent="0.15">
      <c r="A3" s="34" t="s">
        <v>36</v>
      </c>
      <c r="B3" s="34"/>
      <c r="C3" s="35"/>
      <c r="D3" s="5" t="s">
        <v>1</v>
      </c>
      <c r="E3" s="6" t="s">
        <v>116</v>
      </c>
      <c r="F3" s="5" t="s">
        <v>2</v>
      </c>
      <c r="G3" s="7"/>
      <c r="H3" s="7"/>
      <c r="I3" s="7"/>
      <c r="J3" s="7"/>
      <c r="K3" s="7"/>
      <c r="L3" s="7"/>
      <c r="M3" s="7"/>
    </row>
    <row r="4" spans="1:13" ht="10.5" customHeight="1" x14ac:dyDescent="0.15">
      <c r="A4" s="33" t="s">
        <v>3</v>
      </c>
      <c r="B4" s="33" t="s">
        <v>117</v>
      </c>
      <c r="C4" s="33">
        <v>1</v>
      </c>
      <c r="D4" s="36" t="str">
        <f>IF($K$2&lt;&gt;"","",VLOOKUP(B4,[5]原簿２!$A$3:$J$18,C4+2,FALSE))</f>
        <v>宮原美穂</v>
      </c>
      <c r="E4" s="37" t="str">
        <f>IF($K$2&lt;&gt;"","",VLOOKUP(B4,[5]原簿２!$A$3:$J$18,C4+6,FALSE))</f>
        <v>帝京</v>
      </c>
      <c r="F4" s="36" t="str">
        <f>IF($K$2&lt;&gt;"","",VLOOKUP(B4,[5]原簿２!$A$3:$J$18,2,FALSE))</f>
        <v>東京都</v>
      </c>
      <c r="G4" s="9"/>
      <c r="H4" s="9"/>
      <c r="I4" s="10"/>
      <c r="M4" s="10"/>
    </row>
    <row r="5" spans="1:13" ht="10.5" customHeight="1" x14ac:dyDescent="0.15">
      <c r="A5" s="33"/>
      <c r="B5" s="33"/>
      <c r="C5" s="33"/>
      <c r="D5" s="36"/>
      <c r="E5" s="37"/>
      <c r="F5" s="36"/>
      <c r="G5" s="11"/>
      <c r="H5" s="12"/>
      <c r="I5" s="9"/>
      <c r="M5" s="10"/>
    </row>
    <row r="6" spans="1:13" ht="10.5" customHeight="1" x14ac:dyDescent="0.15">
      <c r="A6" s="33" t="s">
        <v>4</v>
      </c>
      <c r="B6" s="33" t="s">
        <v>118</v>
      </c>
      <c r="C6" s="33">
        <v>4</v>
      </c>
      <c r="D6" s="36" t="str">
        <f>IF($K$2&lt;&gt;"","",VLOOKUP(B6,[5]原簿２!$A$3:$J$18,C6+2,FALSE))</f>
        <v>天野　美雅</v>
      </c>
      <c r="E6" s="37" t="str">
        <f>IF($K$2&lt;&gt;"","",VLOOKUP(B6,[5]原簿２!$A$3:$J$18,C6+6,FALSE))</f>
        <v>千葉経済大学附属</v>
      </c>
      <c r="F6" s="36" t="str">
        <f>IF($K$2&lt;&gt;"","",VLOOKUP(B6,[5]原簿２!$A$3:$J$18,2,FALSE))</f>
        <v>千葉県</v>
      </c>
      <c r="G6" s="13"/>
      <c r="H6" s="14"/>
      <c r="I6" s="10"/>
      <c r="J6" s="15"/>
      <c r="M6" s="10"/>
    </row>
    <row r="7" spans="1:13" ht="10.5" customHeight="1" x14ac:dyDescent="0.15">
      <c r="A7" s="33"/>
      <c r="B7" s="33"/>
      <c r="C7" s="33"/>
      <c r="D7" s="36"/>
      <c r="E7" s="37"/>
      <c r="F7" s="36"/>
      <c r="I7" s="10"/>
      <c r="J7" s="15"/>
      <c r="M7" s="10"/>
    </row>
    <row r="8" spans="1:13" ht="10.5" customHeight="1" x14ac:dyDescent="0.15">
      <c r="A8" s="33" t="s">
        <v>5</v>
      </c>
      <c r="B8" s="33" t="s">
        <v>41</v>
      </c>
      <c r="C8" s="33">
        <v>3</v>
      </c>
      <c r="D8" s="36" t="str">
        <f>IF($K$2&lt;&gt;"","",VLOOKUP(B8,[5]原簿２!$A$3:$J$18,C8+2,FALSE))</f>
        <v>亀山　陽南子</v>
      </c>
      <c r="E8" s="37" t="str">
        <f>IF($K$2&lt;&gt;"","",VLOOKUP(B8,[5]原簿２!$A$3:$J$18,C8+6,FALSE))</f>
        <v>宇都宮文星女子</v>
      </c>
      <c r="F8" s="36" t="str">
        <f>IF($K$2&lt;&gt;"","",VLOOKUP(B8,[5]原簿２!$A$3:$J$18,2,FALSE))</f>
        <v>栃木県</v>
      </c>
      <c r="G8" s="16"/>
      <c r="H8" s="9"/>
      <c r="I8" s="17"/>
      <c r="J8" s="12"/>
      <c r="M8" s="10"/>
    </row>
    <row r="9" spans="1:13" ht="10.5" customHeight="1" x14ac:dyDescent="0.15">
      <c r="A9" s="33"/>
      <c r="B9" s="33"/>
      <c r="C9" s="33"/>
      <c r="D9" s="36"/>
      <c r="E9" s="37"/>
      <c r="F9" s="36"/>
      <c r="G9" s="18"/>
      <c r="H9" s="12"/>
      <c r="I9" s="14"/>
      <c r="J9" s="17"/>
      <c r="M9" s="10"/>
    </row>
    <row r="10" spans="1:13" ht="10.5" customHeight="1" x14ac:dyDescent="0.15">
      <c r="A10" s="33" t="s">
        <v>6</v>
      </c>
      <c r="B10" s="33" t="s">
        <v>42</v>
      </c>
      <c r="C10" s="33">
        <v>2</v>
      </c>
      <c r="D10" s="36" t="str">
        <f>IF($K$2&lt;&gt;"","",VLOOKUP(B10,[5]原簿２!$A$3:$J$18,C10+2,FALSE))</f>
        <v>上山　玲奈</v>
      </c>
      <c r="E10" s="37" t="str">
        <f>IF($K$2&lt;&gt;"","",VLOOKUP(B10,[5]原簿２!$A$3:$J$18,C10+6,FALSE))</f>
        <v>埼玉栄</v>
      </c>
      <c r="F10" s="36" t="str">
        <f>IF($K$2&lt;&gt;"","",VLOOKUP(B10,[5]原簿２!$A$3:$J$18,2,FALSE))</f>
        <v>埼玉県</v>
      </c>
      <c r="G10" s="16"/>
      <c r="H10" s="14"/>
      <c r="J10" s="17"/>
      <c r="M10" s="10"/>
    </row>
    <row r="11" spans="1:13" ht="10.5" customHeight="1" x14ac:dyDescent="0.15">
      <c r="A11" s="33"/>
      <c r="B11" s="33"/>
      <c r="C11" s="33"/>
      <c r="D11" s="36"/>
      <c r="E11" s="37"/>
      <c r="F11" s="36"/>
      <c r="G11" s="18"/>
      <c r="H11" s="19"/>
      <c r="J11" s="17"/>
      <c r="M11" s="10"/>
    </row>
    <row r="12" spans="1:13" ht="10.5" customHeight="1" x14ac:dyDescent="0.15">
      <c r="A12" s="33" t="s">
        <v>7</v>
      </c>
      <c r="B12" s="33" t="s">
        <v>44</v>
      </c>
      <c r="C12" s="33">
        <v>2</v>
      </c>
      <c r="D12" s="36" t="str">
        <f>IF($K$2&lt;&gt;"","",VLOOKUP(B12,[5]原簿２!$A$3:$J$18,C12+2,FALSE))</f>
        <v>古野　ひかる</v>
      </c>
      <c r="E12" s="37" t="str">
        <f>IF($K$2&lt;&gt;"","",VLOOKUP(B12,[5]原簿２!$A$3:$J$18,C12+6,FALSE))</f>
        <v>日本航空</v>
      </c>
      <c r="F12" s="36" t="str">
        <f>IF($K$2&lt;&gt;"","",VLOOKUP(B12,[5]原簿２!$A$3:$J$18,2,FALSE))</f>
        <v>山梨県</v>
      </c>
      <c r="G12" s="16"/>
      <c r="H12" s="9"/>
      <c r="J12" s="17"/>
      <c r="K12" s="12"/>
      <c r="M12" s="10"/>
    </row>
    <row r="13" spans="1:13" ht="10.5" customHeight="1" x14ac:dyDescent="0.15">
      <c r="A13" s="33"/>
      <c r="B13" s="33"/>
      <c r="C13" s="33"/>
      <c r="D13" s="36"/>
      <c r="E13" s="37"/>
      <c r="F13" s="36"/>
      <c r="G13" s="18"/>
      <c r="H13" s="12"/>
      <c r="J13" s="17"/>
      <c r="K13" s="17"/>
      <c r="M13" s="10"/>
    </row>
    <row r="14" spans="1:13" ht="10.5" customHeight="1" x14ac:dyDescent="0.15">
      <c r="A14" s="33" t="s">
        <v>8</v>
      </c>
      <c r="B14" s="33" t="s">
        <v>119</v>
      </c>
      <c r="C14" s="33">
        <v>3</v>
      </c>
      <c r="D14" s="36" t="str">
        <f>IF($K$2&lt;&gt;"","",VLOOKUP(B14,[5]原簿２!$A$3:$J$18,C14+2,FALSE))</f>
        <v>見城　繭子</v>
      </c>
      <c r="E14" s="37" t="str">
        <f>IF($K$2&lt;&gt;"","",VLOOKUP(B14,[5]原簿２!$A$3:$J$18,C14+6,FALSE))</f>
        <v>高崎商科大学附属</v>
      </c>
      <c r="F14" s="36" t="str">
        <f>IF($K$2&lt;&gt;"","",VLOOKUP(B14,[5]原簿２!$A$3:$J$18,2,FALSE))</f>
        <v>群馬県</v>
      </c>
      <c r="G14" s="16"/>
      <c r="H14" s="14"/>
      <c r="I14" s="12"/>
      <c r="J14" s="17"/>
      <c r="K14" s="17"/>
      <c r="M14" s="10"/>
    </row>
    <row r="15" spans="1:13" ht="10.5" customHeight="1" x14ac:dyDescent="0.15">
      <c r="A15" s="33"/>
      <c r="B15" s="33"/>
      <c r="C15" s="33"/>
      <c r="D15" s="36"/>
      <c r="E15" s="37"/>
      <c r="F15" s="36"/>
      <c r="G15" s="18"/>
      <c r="H15" s="19"/>
      <c r="I15" s="17"/>
      <c r="J15" s="14"/>
      <c r="K15" s="17"/>
      <c r="M15" s="10"/>
    </row>
    <row r="16" spans="1:13" ht="10.5" customHeight="1" x14ac:dyDescent="0.15">
      <c r="A16" s="33" t="s">
        <v>9</v>
      </c>
      <c r="B16" s="33" t="s">
        <v>48</v>
      </c>
      <c r="C16" s="33">
        <v>4</v>
      </c>
      <c r="D16" s="36" t="str">
        <f>IF($K$2&lt;&gt;"","",VLOOKUP(B16,[5]原簿２!$A$3:$J$18,C16+2,FALSE))</f>
        <v>鈴木　美穂</v>
      </c>
      <c r="E16" s="37" t="str">
        <f>IF($K$2&lt;&gt;"","",VLOOKUP(B16,[5]原簿２!$A$3:$J$18,C16+6,FALSE))</f>
        <v>光明学園相模原</v>
      </c>
      <c r="F16" s="36" t="str">
        <f>IF($K$2&lt;&gt;"","",VLOOKUP(B16,[5]原簿２!$A$3:$J$18,2,FALSE))</f>
        <v>神奈川県</v>
      </c>
      <c r="G16" s="16"/>
      <c r="H16" s="9"/>
      <c r="I16" s="17"/>
      <c r="K16" s="17"/>
      <c r="M16" s="10"/>
    </row>
    <row r="17" spans="1:13" ht="10.5" customHeight="1" x14ac:dyDescent="0.15">
      <c r="A17" s="33"/>
      <c r="B17" s="33"/>
      <c r="C17" s="33"/>
      <c r="D17" s="36"/>
      <c r="E17" s="37"/>
      <c r="F17" s="36"/>
      <c r="G17" s="18"/>
      <c r="H17" s="12"/>
      <c r="I17" s="14"/>
      <c r="K17" s="17"/>
      <c r="M17" s="10"/>
    </row>
    <row r="18" spans="1:13" ht="10.5" customHeight="1" x14ac:dyDescent="0.15">
      <c r="A18" s="33" t="s">
        <v>10</v>
      </c>
      <c r="B18" s="33" t="s">
        <v>49</v>
      </c>
      <c r="C18" s="33">
        <v>1</v>
      </c>
      <c r="D18" s="36" t="str">
        <f>IF($K$2&lt;&gt;"","",VLOOKUP(B18,[5]原簿２!$A$3:$J$18,C18+2,FALSE))</f>
        <v>海老原　佳菜</v>
      </c>
      <c r="E18" s="37" t="str">
        <f>IF($K$2&lt;&gt;"","",VLOOKUP(B18,[5]原簿２!$A$3:$J$18,C18+6,FALSE))</f>
        <v>水城</v>
      </c>
      <c r="F18" s="36" t="str">
        <f>IF($K$2&lt;&gt;"","",VLOOKUP(B18,[5]原簿２!$A$3:$J$18,2,FALSE))</f>
        <v>茨城県</v>
      </c>
      <c r="G18" s="16"/>
      <c r="H18" s="14"/>
      <c r="K18" s="17"/>
      <c r="L18" s="20"/>
      <c r="M18" s="10"/>
    </row>
    <row r="19" spans="1:13" ht="10.5" customHeight="1" x14ac:dyDescent="0.15">
      <c r="A19" s="33"/>
      <c r="B19" s="33"/>
      <c r="C19" s="33"/>
      <c r="D19" s="36"/>
      <c r="E19" s="37"/>
      <c r="F19" s="36"/>
      <c r="G19" s="18"/>
      <c r="H19" s="19"/>
      <c r="K19" s="17"/>
      <c r="L19" s="12"/>
      <c r="M19" s="10"/>
    </row>
    <row r="20" spans="1:13" ht="10.5" customHeight="1" x14ac:dyDescent="0.15">
      <c r="A20" s="33" t="s">
        <v>11</v>
      </c>
      <c r="B20" s="33" t="s">
        <v>46</v>
      </c>
      <c r="C20" s="33">
        <v>1</v>
      </c>
      <c r="D20" s="36" t="str">
        <f>IF($K$2&lt;&gt;"","",VLOOKUP(B20,[5]原簿２!$A$3:$J$18,C20+2,FALSE))</f>
        <v>川村　真生</v>
      </c>
      <c r="E20" s="37" t="str">
        <f>IF($K$2&lt;&gt;"","",VLOOKUP(B20,[5]原簿２!$A$3:$J$18,C20+6,FALSE))</f>
        <v>高崎商科大学附属</v>
      </c>
      <c r="F20" s="36" t="str">
        <f>IF($K$2&lt;&gt;"","",VLOOKUP(B20,[5]原簿２!$A$3:$J$18,2,FALSE))</f>
        <v>群馬県</v>
      </c>
      <c r="G20" s="16"/>
      <c r="H20" s="9"/>
      <c r="K20" s="17"/>
      <c r="L20" s="17"/>
      <c r="M20" s="10"/>
    </row>
    <row r="21" spans="1:13" ht="10.5" customHeight="1" x14ac:dyDescent="0.15">
      <c r="A21" s="33"/>
      <c r="B21" s="33"/>
      <c r="C21" s="33"/>
      <c r="D21" s="36"/>
      <c r="E21" s="37"/>
      <c r="F21" s="36"/>
      <c r="G21" s="18"/>
      <c r="H21" s="12"/>
      <c r="K21" s="17"/>
      <c r="L21" s="17"/>
      <c r="M21" s="10"/>
    </row>
    <row r="22" spans="1:13" ht="10.5" customHeight="1" x14ac:dyDescent="0.15">
      <c r="A22" s="33" t="s">
        <v>12</v>
      </c>
      <c r="B22" s="33" t="s">
        <v>38</v>
      </c>
      <c r="C22" s="33">
        <v>4</v>
      </c>
      <c r="D22" s="36" t="str">
        <f>IF($K$2&lt;&gt;"","",VLOOKUP(B22,[5]原簿２!$A$3:$J$18,C22+2,FALSE))</f>
        <v>峯久美子</v>
      </c>
      <c r="E22" s="37" t="str">
        <f>IF($K$2&lt;&gt;"","",VLOOKUP(B22,[5]原簿２!$A$3:$J$18,C22+6,FALSE))</f>
        <v>日大鶴ヶ丘</v>
      </c>
      <c r="F22" s="36" t="str">
        <f>IF($K$2&lt;&gt;"","",VLOOKUP(B22,[5]原簿２!$A$3:$J$18,2,FALSE))</f>
        <v>東京都</v>
      </c>
      <c r="G22" s="16"/>
      <c r="H22" s="14"/>
      <c r="I22" s="12"/>
      <c r="K22" s="17"/>
      <c r="L22" s="17"/>
      <c r="M22" s="10"/>
    </row>
    <row r="23" spans="1:13" ht="10.5" customHeight="1" x14ac:dyDescent="0.15">
      <c r="A23" s="33"/>
      <c r="B23" s="33"/>
      <c r="C23" s="33"/>
      <c r="D23" s="36"/>
      <c r="E23" s="37"/>
      <c r="F23" s="36"/>
      <c r="G23" s="18"/>
      <c r="H23" s="19"/>
      <c r="I23" s="17"/>
      <c r="K23" s="17"/>
      <c r="L23" s="17"/>
      <c r="M23" s="10"/>
    </row>
    <row r="24" spans="1:13" ht="10.5" customHeight="1" x14ac:dyDescent="0.15">
      <c r="A24" s="33" t="s">
        <v>13</v>
      </c>
      <c r="B24" s="33" t="s">
        <v>120</v>
      </c>
      <c r="C24" s="33">
        <v>3</v>
      </c>
      <c r="D24" s="36" t="str">
        <f>IF($K$2&lt;&gt;"","",VLOOKUP(B24,[5]原簿２!$A$3:$J$18,C24+2,FALSE))</f>
        <v>山本　美香</v>
      </c>
      <c r="E24" s="37" t="str">
        <f>IF($K$2&lt;&gt;"","",VLOOKUP(B24,[5]原簿２!$A$3:$J$18,C24+6,FALSE))</f>
        <v>日本航空</v>
      </c>
      <c r="F24" s="36" t="str">
        <f>IF($K$2&lt;&gt;"","",VLOOKUP(B24,[5]原簿２!$A$3:$J$18,2,FALSE))</f>
        <v>山梨県</v>
      </c>
      <c r="G24" s="16"/>
      <c r="H24" s="9"/>
      <c r="I24" s="17"/>
      <c r="J24" s="12"/>
      <c r="K24" s="17"/>
      <c r="L24" s="17"/>
      <c r="M24" s="10"/>
    </row>
    <row r="25" spans="1:13" ht="10.5" customHeight="1" x14ac:dyDescent="0.15">
      <c r="A25" s="33"/>
      <c r="B25" s="33"/>
      <c r="C25" s="33"/>
      <c r="D25" s="36"/>
      <c r="E25" s="37"/>
      <c r="F25" s="36"/>
      <c r="G25" s="18"/>
      <c r="H25" s="12"/>
      <c r="I25" s="14"/>
      <c r="J25" s="17"/>
      <c r="K25" s="17"/>
      <c r="L25" s="17"/>
      <c r="M25" s="10"/>
    </row>
    <row r="26" spans="1:13" ht="10.5" customHeight="1" x14ac:dyDescent="0.15">
      <c r="A26" s="33" t="s">
        <v>14</v>
      </c>
      <c r="B26" s="33" t="s">
        <v>48</v>
      </c>
      <c r="C26" s="33">
        <v>2</v>
      </c>
      <c r="D26" s="36" t="str">
        <f>IF($K$2&lt;&gt;"","",VLOOKUP(B26,[5]原簿２!$A$3:$J$18,C26+2,FALSE))</f>
        <v>藤田　麗子</v>
      </c>
      <c r="E26" s="37" t="str">
        <f>IF($K$2&lt;&gt;"","",VLOOKUP(B26,[5]原簿２!$A$3:$J$18,C26+6,FALSE))</f>
        <v>光明学園相模原</v>
      </c>
      <c r="F26" s="36" t="str">
        <f>IF($K$2&lt;&gt;"","",VLOOKUP(B26,[5]原簿２!$A$3:$J$18,2,FALSE))</f>
        <v>神奈川県</v>
      </c>
      <c r="G26" s="16"/>
      <c r="H26" s="14"/>
      <c r="J26" s="17"/>
      <c r="K26" s="17"/>
      <c r="L26" s="17"/>
      <c r="M26" s="10"/>
    </row>
    <row r="27" spans="1:13" ht="10.5" customHeight="1" x14ac:dyDescent="0.15">
      <c r="A27" s="33"/>
      <c r="B27" s="33"/>
      <c r="C27" s="33"/>
      <c r="D27" s="36"/>
      <c r="E27" s="37"/>
      <c r="F27" s="36"/>
      <c r="G27" s="18"/>
      <c r="H27" s="19"/>
      <c r="J27" s="17"/>
      <c r="K27" s="14"/>
      <c r="L27" s="17"/>
      <c r="M27" s="10"/>
    </row>
    <row r="28" spans="1:13" ht="10.5" customHeight="1" x14ac:dyDescent="0.15">
      <c r="A28" s="33" t="s">
        <v>15</v>
      </c>
      <c r="B28" s="33" t="s">
        <v>121</v>
      </c>
      <c r="C28" s="33">
        <v>2</v>
      </c>
      <c r="D28" s="36" t="str">
        <f>IF($K$2&lt;&gt;"","",VLOOKUP(B28,[5]原簿２!$A$3:$J$18,C28+2,FALSE))</f>
        <v>小出　愛美</v>
      </c>
      <c r="E28" s="37" t="str">
        <f>IF($K$2&lt;&gt;"","",VLOOKUP(B28,[5]原簿２!$A$3:$J$18,C28+6,FALSE))</f>
        <v>宇都宮文星女子</v>
      </c>
      <c r="F28" s="36" t="str">
        <f>IF($K$2&lt;&gt;"","",VLOOKUP(B28,[5]原簿２!$A$3:$J$18,2,FALSE))</f>
        <v>栃木県</v>
      </c>
      <c r="G28" s="16"/>
      <c r="H28" s="9"/>
      <c r="J28" s="17"/>
      <c r="L28" s="17"/>
      <c r="M28" s="10"/>
    </row>
    <row r="29" spans="1:13" ht="10.5" customHeight="1" x14ac:dyDescent="0.15">
      <c r="A29" s="33"/>
      <c r="B29" s="33"/>
      <c r="C29" s="33"/>
      <c r="D29" s="36"/>
      <c r="E29" s="37"/>
      <c r="F29" s="36"/>
      <c r="G29" s="18"/>
      <c r="H29" s="12"/>
      <c r="J29" s="17"/>
      <c r="L29" s="17"/>
      <c r="M29" s="10"/>
    </row>
    <row r="30" spans="1:13" ht="10.5" customHeight="1" x14ac:dyDescent="0.15">
      <c r="A30" s="33" t="s">
        <v>16</v>
      </c>
      <c r="B30" s="33" t="s">
        <v>122</v>
      </c>
      <c r="C30" s="33">
        <v>3</v>
      </c>
      <c r="D30" s="36" t="str">
        <f>IF($K$2&lt;&gt;"","",VLOOKUP(B30,[5]原簿２!$A$3:$J$18,C30+2,FALSE))</f>
        <v>猿橋　瑞季</v>
      </c>
      <c r="E30" s="37" t="str">
        <f>IF($K$2&lt;&gt;"","",VLOOKUP(B30,[5]原簿２!$A$3:$J$18,C30+6,FALSE))</f>
        <v>茨城県立水戸商業</v>
      </c>
      <c r="F30" s="36" t="str">
        <f>IF($K$2&lt;&gt;"","",VLOOKUP(B30,[5]原簿２!$A$3:$J$18,2,FALSE))</f>
        <v>茨城県</v>
      </c>
      <c r="G30" s="16"/>
      <c r="H30" s="14"/>
      <c r="I30" s="12"/>
      <c r="J30" s="17"/>
      <c r="L30" s="17"/>
      <c r="M30" s="10"/>
    </row>
    <row r="31" spans="1:13" ht="10.5" customHeight="1" x14ac:dyDescent="0.15">
      <c r="A31" s="33"/>
      <c r="B31" s="33"/>
      <c r="C31" s="33"/>
      <c r="D31" s="36"/>
      <c r="E31" s="37"/>
      <c r="F31" s="36"/>
      <c r="G31" s="18"/>
      <c r="H31" s="19"/>
      <c r="I31" s="17"/>
      <c r="J31" s="14"/>
      <c r="L31" s="17"/>
      <c r="M31" s="10"/>
    </row>
    <row r="32" spans="1:13" ht="10.5" customHeight="1" x14ac:dyDescent="0.15">
      <c r="A32" s="33" t="s">
        <v>17</v>
      </c>
      <c r="B32" s="33" t="s">
        <v>123</v>
      </c>
      <c r="C32" s="33">
        <v>4</v>
      </c>
      <c r="D32" s="36" t="str">
        <f>IF($K$2&lt;&gt;"","",VLOOKUP(B32,[5]原簿２!$A$3:$J$18,C32+2,FALSE))</f>
        <v>川崎　由璃子</v>
      </c>
      <c r="E32" s="37" t="str">
        <f>IF($K$2&lt;&gt;"","",VLOOKUP(B32,[5]原簿２!$A$3:$J$18,C32+6,FALSE))</f>
        <v>花咲徳栄</v>
      </c>
      <c r="F32" s="36" t="str">
        <f>IF($K$2&lt;&gt;"","",VLOOKUP(B32,[5]原簿２!$A$3:$J$18,2,FALSE))</f>
        <v>埼玉県</v>
      </c>
      <c r="G32" s="16"/>
      <c r="H32" s="9"/>
      <c r="I32" s="17"/>
      <c r="L32" s="17"/>
      <c r="M32" s="10"/>
    </row>
    <row r="33" spans="1:13" ht="10.5" customHeight="1" x14ac:dyDescent="0.15">
      <c r="A33" s="33"/>
      <c r="B33" s="33"/>
      <c r="C33" s="33"/>
      <c r="D33" s="36"/>
      <c r="E33" s="37"/>
      <c r="F33" s="36"/>
      <c r="G33" s="18"/>
      <c r="H33" s="12"/>
      <c r="I33" s="14"/>
      <c r="L33" s="17"/>
      <c r="M33" s="10"/>
    </row>
    <row r="34" spans="1:13" ht="10.5" customHeight="1" x14ac:dyDescent="0.15">
      <c r="A34" s="33" t="s">
        <v>18</v>
      </c>
      <c r="B34" s="33" t="s">
        <v>124</v>
      </c>
      <c r="C34" s="33">
        <v>1</v>
      </c>
      <c r="D34" s="36" t="str">
        <f>IF($K$2&lt;&gt;"","",VLOOKUP(B34,[5]原簿２!$A$3:$J$18,C34+2,FALSE))</f>
        <v>宇津木　智加</v>
      </c>
      <c r="E34" s="37" t="str">
        <f>IF($K$2&lt;&gt;"","",VLOOKUP(B34,[5]原簿２!$A$3:$J$18,C34+6,FALSE))</f>
        <v>柏日体</v>
      </c>
      <c r="F34" s="36" t="str">
        <f>IF($K$2&lt;&gt;"","",VLOOKUP(B34,[5]原簿２!$A$3:$J$18,2,FALSE))</f>
        <v>千葉県</v>
      </c>
      <c r="G34" s="16"/>
      <c r="H34" s="14"/>
      <c r="L34" s="17"/>
      <c r="M34" s="10"/>
    </row>
    <row r="35" spans="1:13" ht="10.5" customHeight="1" x14ac:dyDescent="0.15">
      <c r="A35" s="33"/>
      <c r="B35" s="33"/>
      <c r="C35" s="33"/>
      <c r="D35" s="36"/>
      <c r="E35" s="37"/>
      <c r="F35" s="36"/>
      <c r="L35" s="17"/>
      <c r="M35" s="20"/>
    </row>
    <row r="36" spans="1:13" ht="10.5" customHeight="1" x14ac:dyDescent="0.15">
      <c r="A36" s="33" t="s">
        <v>19</v>
      </c>
      <c r="B36" s="33" t="s">
        <v>125</v>
      </c>
      <c r="C36" s="33">
        <v>1</v>
      </c>
      <c r="D36" s="36" t="str">
        <f>IF($K$2&lt;&gt;"","",VLOOKUP(B36,[5]原簿２!$A$3:$J$18,C36+2,FALSE))</f>
        <v>別府　遥香</v>
      </c>
      <c r="E36" s="37" t="str">
        <f>IF($K$2&lt;&gt;"","",VLOOKUP(B36,[5]原簿２!$A$3:$J$18,C36+6,FALSE))</f>
        <v>埼玉栄</v>
      </c>
      <c r="F36" s="36" t="str">
        <f>IF($K$2&lt;&gt;"","",VLOOKUP(B36,[5]原簿２!$A$3:$J$18,2,FALSE))</f>
        <v>埼玉県</v>
      </c>
      <c r="G36" s="9"/>
      <c r="H36" s="9"/>
      <c r="I36" s="10"/>
      <c r="L36" s="17"/>
      <c r="M36" s="10"/>
    </row>
    <row r="37" spans="1:13" ht="10.5" customHeight="1" x14ac:dyDescent="0.15">
      <c r="A37" s="33"/>
      <c r="B37" s="33"/>
      <c r="C37" s="33"/>
      <c r="D37" s="36"/>
      <c r="E37" s="37"/>
      <c r="F37" s="36"/>
      <c r="G37" s="18"/>
      <c r="H37" s="12"/>
      <c r="I37" s="9"/>
      <c r="L37" s="17"/>
      <c r="M37" s="10"/>
    </row>
    <row r="38" spans="1:13" ht="10.5" customHeight="1" x14ac:dyDescent="0.15">
      <c r="A38" s="33" t="s">
        <v>20</v>
      </c>
      <c r="B38" s="33" t="s">
        <v>126</v>
      </c>
      <c r="C38" s="33">
        <v>3</v>
      </c>
      <c r="D38" s="36" t="str">
        <f>IF($K$2&lt;&gt;"","",VLOOKUP(B38,[5]原簿２!$A$3:$J$18,C38+2,FALSE))</f>
        <v>永野　瑞紀</v>
      </c>
      <c r="E38" s="37" t="str">
        <f>IF($K$2&lt;&gt;"","",VLOOKUP(B38,[5]原簿２!$A$3:$J$18,C38+6,FALSE))</f>
        <v>光明学園相模原</v>
      </c>
      <c r="F38" s="36" t="str">
        <f>IF($K$2&lt;&gt;"","",VLOOKUP(B38,[5]原簿２!$A$3:$J$18,2,FALSE))</f>
        <v>神奈川県</v>
      </c>
      <c r="G38" s="16"/>
      <c r="H38" s="14"/>
      <c r="I38" s="10"/>
      <c r="J38" s="15"/>
      <c r="L38" s="17"/>
      <c r="M38" s="10"/>
    </row>
    <row r="39" spans="1:13" ht="10.5" customHeight="1" x14ac:dyDescent="0.15">
      <c r="A39" s="33"/>
      <c r="B39" s="33"/>
      <c r="C39" s="33"/>
      <c r="D39" s="36"/>
      <c r="E39" s="37"/>
      <c r="F39" s="36"/>
      <c r="G39" s="21"/>
      <c r="H39" s="10"/>
      <c r="I39" s="10"/>
      <c r="J39" s="20"/>
      <c r="L39" s="17"/>
      <c r="M39" s="10"/>
    </row>
    <row r="40" spans="1:13" ht="10.5" customHeight="1" x14ac:dyDescent="0.15">
      <c r="A40" s="33" t="s">
        <v>21</v>
      </c>
      <c r="B40" s="33" t="s">
        <v>122</v>
      </c>
      <c r="C40" s="33">
        <v>4</v>
      </c>
      <c r="D40" s="36" t="str">
        <f>IF($K$2&lt;&gt;"","",VLOOKUP(B40,[5]原簿２!$A$3:$J$18,C40+2,FALSE))</f>
        <v>工藤　麻未</v>
      </c>
      <c r="E40" s="37" t="str">
        <f>IF($K$2&lt;&gt;"","",VLOOKUP(B40,[5]原簿２!$A$3:$J$18,C40+6,FALSE))</f>
        <v>東洋大学附属牛久</v>
      </c>
      <c r="F40" s="36" t="str">
        <f>IF($K$2&lt;&gt;"","",VLOOKUP(B40,[5]原簿２!$A$3:$J$18,2,FALSE))</f>
        <v>茨城県</v>
      </c>
      <c r="G40" s="16"/>
      <c r="H40" s="9"/>
      <c r="I40" s="17"/>
      <c r="J40" s="12"/>
      <c r="L40" s="17"/>
      <c r="M40" s="10"/>
    </row>
    <row r="41" spans="1:13" ht="10.5" customHeight="1" x14ac:dyDescent="0.15">
      <c r="A41" s="33"/>
      <c r="B41" s="33"/>
      <c r="C41" s="33"/>
      <c r="D41" s="36"/>
      <c r="E41" s="37"/>
      <c r="F41" s="36"/>
      <c r="G41" s="18"/>
      <c r="H41" s="12"/>
      <c r="I41" s="14"/>
      <c r="J41" s="17"/>
      <c r="L41" s="17"/>
      <c r="M41" s="10"/>
    </row>
    <row r="42" spans="1:13" ht="10.5" customHeight="1" x14ac:dyDescent="0.15">
      <c r="A42" s="33" t="s">
        <v>22</v>
      </c>
      <c r="B42" s="33" t="s">
        <v>127</v>
      </c>
      <c r="C42" s="33">
        <v>2</v>
      </c>
      <c r="D42" s="36" t="str">
        <f>IF($K$2&lt;&gt;"","",VLOOKUP(B42,[5]原簿２!$A$3:$J$18,C42+2,FALSE))</f>
        <v>建部美希</v>
      </c>
      <c r="E42" s="37" t="str">
        <f>IF($K$2&lt;&gt;"","",VLOOKUP(B42,[5]原簿２!$A$3:$J$18,C42+6,FALSE))</f>
        <v>帝京</v>
      </c>
      <c r="F42" s="36" t="str">
        <f>IF($K$2&lt;&gt;"","",VLOOKUP(B42,[5]原簿２!$A$3:$J$18,2,FALSE))</f>
        <v>東京都</v>
      </c>
      <c r="G42" s="16"/>
      <c r="H42" s="14"/>
      <c r="J42" s="17"/>
      <c r="L42" s="17"/>
      <c r="M42" s="10"/>
    </row>
    <row r="43" spans="1:13" ht="10.5" customHeight="1" x14ac:dyDescent="0.15">
      <c r="A43" s="33"/>
      <c r="B43" s="33"/>
      <c r="C43" s="33"/>
      <c r="D43" s="36"/>
      <c r="E43" s="37"/>
      <c r="F43" s="36"/>
      <c r="G43" s="18"/>
      <c r="H43" s="19"/>
      <c r="J43" s="17"/>
      <c r="L43" s="17"/>
      <c r="M43" s="10"/>
    </row>
    <row r="44" spans="1:13" ht="10.5" customHeight="1" x14ac:dyDescent="0.15">
      <c r="A44" s="33" t="s">
        <v>23</v>
      </c>
      <c r="B44" s="33" t="s">
        <v>128</v>
      </c>
      <c r="C44" s="33">
        <v>2</v>
      </c>
      <c r="D44" s="36" t="str">
        <f>IF($K$2&lt;&gt;"","",VLOOKUP(B44,[5]原簿２!$A$3:$J$18,C44+2,FALSE))</f>
        <v>中　　藍香</v>
      </c>
      <c r="E44" s="37" t="str">
        <f>IF($K$2&lt;&gt;"","",VLOOKUP(B44,[5]原簿２!$A$3:$J$18,C44+6,FALSE))</f>
        <v>高崎商科大学附属</v>
      </c>
      <c r="F44" s="36" t="str">
        <f>IF($K$2&lt;&gt;"","",VLOOKUP(B44,[5]原簿２!$A$3:$J$18,2,FALSE))</f>
        <v>群馬県</v>
      </c>
      <c r="G44" s="16"/>
      <c r="H44" s="9"/>
      <c r="J44" s="17"/>
      <c r="K44" s="12"/>
      <c r="L44" s="17"/>
      <c r="M44" s="10"/>
    </row>
    <row r="45" spans="1:13" ht="10.5" customHeight="1" x14ac:dyDescent="0.15">
      <c r="A45" s="33"/>
      <c r="B45" s="33"/>
      <c r="C45" s="33"/>
      <c r="D45" s="36"/>
      <c r="E45" s="37"/>
      <c r="F45" s="36"/>
      <c r="G45" s="18"/>
      <c r="H45" s="12"/>
      <c r="J45" s="17"/>
      <c r="K45" s="17"/>
      <c r="L45" s="17"/>
      <c r="M45" s="10"/>
    </row>
    <row r="46" spans="1:13" ht="10.5" customHeight="1" x14ac:dyDescent="0.15">
      <c r="A46" s="33" t="s">
        <v>24</v>
      </c>
      <c r="B46" s="33" t="s">
        <v>129</v>
      </c>
      <c r="C46" s="33">
        <v>3</v>
      </c>
      <c r="D46" s="36" t="str">
        <f>IF($K$2&lt;&gt;"","",VLOOKUP(B46,[5]原簿２!$A$3:$J$18,C46+2,FALSE))</f>
        <v>鈴木　しおり</v>
      </c>
      <c r="E46" s="37" t="str">
        <f>IF($K$2&lt;&gt;"","",VLOOKUP(B46,[5]原簿２!$A$3:$J$18,C46+6,FALSE))</f>
        <v>拓殖大学紅陵</v>
      </c>
      <c r="F46" s="36" t="str">
        <f>IF($K$2&lt;&gt;"","",VLOOKUP(B46,[5]原簿２!$A$3:$J$18,2,FALSE))</f>
        <v>千葉県</v>
      </c>
      <c r="G46" s="16"/>
      <c r="H46" s="14"/>
      <c r="I46" s="12"/>
      <c r="J46" s="17"/>
      <c r="K46" s="17"/>
      <c r="L46" s="17"/>
      <c r="M46" s="10"/>
    </row>
    <row r="47" spans="1:13" ht="10.5" customHeight="1" x14ac:dyDescent="0.15">
      <c r="A47" s="33"/>
      <c r="B47" s="33"/>
      <c r="C47" s="33"/>
      <c r="D47" s="36"/>
      <c r="E47" s="37"/>
      <c r="F47" s="36"/>
      <c r="G47" s="18"/>
      <c r="H47" s="19"/>
      <c r="I47" s="17"/>
      <c r="J47" s="14"/>
      <c r="K47" s="17"/>
      <c r="L47" s="17"/>
      <c r="M47" s="10"/>
    </row>
    <row r="48" spans="1:13" ht="10.5" customHeight="1" x14ac:dyDescent="0.15">
      <c r="A48" s="33" t="s">
        <v>25</v>
      </c>
      <c r="B48" s="33" t="s">
        <v>130</v>
      </c>
      <c r="C48" s="33">
        <v>4</v>
      </c>
      <c r="D48" s="36" t="str">
        <f>IF($K$2&lt;&gt;"","",VLOOKUP(B48,[5]原簿２!$A$3:$J$18,C48+2,FALSE))</f>
        <v>杉本　りさ</v>
      </c>
      <c r="E48" s="37" t="str">
        <f>IF($K$2&lt;&gt;"","",VLOOKUP(B48,[5]原簿２!$A$3:$J$18,C48+6,FALSE))</f>
        <v>日本航空</v>
      </c>
      <c r="F48" s="36" t="str">
        <f>IF($K$2&lt;&gt;"","",VLOOKUP(B48,[5]原簿２!$A$3:$J$18,2,FALSE))</f>
        <v>山梨県</v>
      </c>
      <c r="G48" s="16"/>
      <c r="H48" s="9"/>
      <c r="I48" s="17"/>
      <c r="K48" s="17"/>
      <c r="L48" s="17"/>
      <c r="M48" s="10"/>
    </row>
    <row r="49" spans="1:13" ht="10.5" customHeight="1" x14ac:dyDescent="0.15">
      <c r="A49" s="33"/>
      <c r="B49" s="33"/>
      <c r="C49" s="33"/>
      <c r="D49" s="36"/>
      <c r="E49" s="37"/>
      <c r="F49" s="36"/>
      <c r="G49" s="18"/>
      <c r="H49" s="12"/>
      <c r="I49" s="14"/>
      <c r="K49" s="17"/>
      <c r="L49" s="17"/>
      <c r="M49" s="10"/>
    </row>
    <row r="50" spans="1:13" ht="10.5" customHeight="1" x14ac:dyDescent="0.15">
      <c r="A50" s="33" t="s">
        <v>26</v>
      </c>
      <c r="B50" s="33" t="s">
        <v>131</v>
      </c>
      <c r="C50" s="33">
        <v>1</v>
      </c>
      <c r="D50" s="36" t="str">
        <f>IF($K$2&lt;&gt;"","",VLOOKUP(B50,[5]原簿２!$A$3:$J$18,C50+2,FALSE))</f>
        <v>柳澤　花月</v>
      </c>
      <c r="E50" s="37" t="str">
        <f>IF($K$2&lt;&gt;"","",VLOOKUP(B50,[5]原簿２!$A$3:$J$18,C50+6,FALSE))</f>
        <v>宇都宮文星女子</v>
      </c>
      <c r="F50" s="36" t="str">
        <f>IF($K$2&lt;&gt;"","",VLOOKUP(B50,[5]原簿２!$A$3:$J$18,2,FALSE))</f>
        <v>栃木県</v>
      </c>
      <c r="G50" s="16"/>
      <c r="H50" s="14"/>
      <c r="K50" s="17"/>
      <c r="L50" s="22"/>
      <c r="M50" s="10"/>
    </row>
    <row r="51" spans="1:13" ht="10.5" customHeight="1" x14ac:dyDescent="0.15">
      <c r="A51" s="33"/>
      <c r="B51" s="33"/>
      <c r="C51" s="33"/>
      <c r="D51" s="36"/>
      <c r="E51" s="37"/>
      <c r="F51" s="36"/>
      <c r="G51" s="18"/>
      <c r="H51" s="19"/>
      <c r="K51" s="17"/>
      <c r="M51" s="10"/>
    </row>
    <row r="52" spans="1:13" ht="10.5" customHeight="1" x14ac:dyDescent="0.15">
      <c r="A52" s="33" t="s">
        <v>27</v>
      </c>
      <c r="B52" s="33" t="s">
        <v>130</v>
      </c>
      <c r="C52" s="33">
        <v>1</v>
      </c>
      <c r="D52" s="36" t="str">
        <f>IF($K$2&lt;&gt;"","",VLOOKUP(B52,[5]原簿２!$A$3:$J$18,C52+2,FALSE))</f>
        <v>守屋　ひかり</v>
      </c>
      <c r="E52" s="37" t="str">
        <f>IF($K$2&lt;&gt;"","",VLOOKUP(B52,[5]原簿２!$A$3:$J$18,C52+6,FALSE))</f>
        <v>日本航空</v>
      </c>
      <c r="F52" s="36" t="str">
        <f>IF($K$2&lt;&gt;"","",VLOOKUP(B52,[5]原簿２!$A$3:$J$18,2,FALSE))</f>
        <v>山梨県</v>
      </c>
      <c r="G52" s="16"/>
      <c r="H52" s="9"/>
      <c r="K52" s="17"/>
      <c r="M52" s="10"/>
    </row>
    <row r="53" spans="1:13" ht="10.5" customHeight="1" x14ac:dyDescent="0.15">
      <c r="A53" s="33"/>
      <c r="B53" s="33"/>
      <c r="C53" s="33"/>
      <c r="D53" s="36"/>
      <c r="E53" s="37"/>
      <c r="F53" s="36"/>
      <c r="G53" s="18"/>
      <c r="H53" s="12"/>
      <c r="K53" s="17"/>
      <c r="M53" s="10"/>
    </row>
    <row r="54" spans="1:13" ht="10.5" customHeight="1" x14ac:dyDescent="0.15">
      <c r="A54" s="33" t="s">
        <v>28</v>
      </c>
      <c r="B54" s="33" t="s">
        <v>132</v>
      </c>
      <c r="C54" s="33">
        <v>3</v>
      </c>
      <c r="D54" s="36" t="str">
        <f>IF($K$2&lt;&gt;"","",VLOOKUP(B54,[5]原簿２!$A$3:$J$18,C54+2,FALSE))</f>
        <v>松本葉</v>
      </c>
      <c r="E54" s="37" t="str">
        <f>IF($K$2&lt;&gt;"","",VLOOKUP(B54,[5]原簿２!$A$3:$J$18,C54+6,FALSE))</f>
        <v>帝京</v>
      </c>
      <c r="F54" s="36" t="str">
        <f>IF($K$2&lt;&gt;"","",VLOOKUP(B54,[5]原簿２!$A$3:$J$18,2,FALSE))</f>
        <v>東京都</v>
      </c>
      <c r="G54" s="16"/>
      <c r="H54" s="14"/>
      <c r="I54" s="12"/>
      <c r="K54" s="17"/>
      <c r="M54" s="10"/>
    </row>
    <row r="55" spans="1:13" ht="10.5" customHeight="1" x14ac:dyDescent="0.15">
      <c r="A55" s="33"/>
      <c r="B55" s="33"/>
      <c r="C55" s="33"/>
      <c r="D55" s="36"/>
      <c r="E55" s="37"/>
      <c r="F55" s="36"/>
      <c r="G55" s="18"/>
      <c r="H55" s="19"/>
      <c r="I55" s="17"/>
      <c r="K55" s="17"/>
      <c r="M55" s="10"/>
    </row>
    <row r="56" spans="1:13" ht="10.5" customHeight="1" x14ac:dyDescent="0.15">
      <c r="A56" s="33" t="s">
        <v>29</v>
      </c>
      <c r="B56" s="33" t="s">
        <v>131</v>
      </c>
      <c r="C56" s="33">
        <v>4</v>
      </c>
      <c r="D56" s="36" t="str">
        <f>IF($K$2&lt;&gt;"","",VLOOKUP(B56,[5]原簿２!$A$3:$J$18,C56+2,FALSE))</f>
        <v>吉田　朱李</v>
      </c>
      <c r="E56" s="37" t="str">
        <f>IF($K$2&lt;&gt;"","",VLOOKUP(B56,[5]原簿２!$A$3:$J$18,C56+6,FALSE))</f>
        <v>宇都宮文星女子</v>
      </c>
      <c r="F56" s="36" t="str">
        <f>IF($K$2&lt;&gt;"","",VLOOKUP(B56,[5]原簿２!$A$3:$J$18,2,FALSE))</f>
        <v>栃木県</v>
      </c>
      <c r="G56" s="16"/>
      <c r="H56" s="9"/>
      <c r="I56" s="17"/>
      <c r="J56" s="12"/>
      <c r="K56" s="17"/>
      <c r="M56" s="10"/>
    </row>
    <row r="57" spans="1:13" ht="10.5" customHeight="1" x14ac:dyDescent="0.15">
      <c r="A57" s="33"/>
      <c r="B57" s="33"/>
      <c r="C57" s="33"/>
      <c r="D57" s="36"/>
      <c r="E57" s="37"/>
      <c r="F57" s="36"/>
      <c r="G57" s="18"/>
      <c r="H57" s="12"/>
      <c r="I57" s="14"/>
      <c r="J57" s="17"/>
      <c r="K57" s="17"/>
      <c r="M57" s="10"/>
    </row>
    <row r="58" spans="1:13" ht="10.5" customHeight="1" x14ac:dyDescent="0.15">
      <c r="A58" s="33" t="s">
        <v>30</v>
      </c>
      <c r="B58" s="33" t="s">
        <v>133</v>
      </c>
      <c r="C58" s="33">
        <v>2</v>
      </c>
      <c r="D58" s="36" t="str">
        <f>IF($K$2&lt;&gt;"","",VLOOKUP(B58,[5]原簿２!$A$3:$J$18,C58+2,FALSE))</f>
        <v>脇坂　佳美</v>
      </c>
      <c r="E58" s="37" t="str">
        <f>IF($K$2&lt;&gt;"","",VLOOKUP(B58,[5]原簿２!$A$3:$J$18,C58+6,FALSE))</f>
        <v>千葉黎明</v>
      </c>
      <c r="F58" s="36" t="str">
        <f>IF($K$2&lt;&gt;"","",VLOOKUP(B58,[5]原簿２!$A$3:$J$18,2,FALSE))</f>
        <v>千葉県</v>
      </c>
      <c r="G58" s="16"/>
      <c r="H58" s="14"/>
      <c r="J58" s="17"/>
      <c r="K58" s="17"/>
      <c r="M58" s="10"/>
    </row>
    <row r="59" spans="1:13" ht="10.5" customHeight="1" x14ac:dyDescent="0.15">
      <c r="A59" s="33"/>
      <c r="B59" s="33"/>
      <c r="C59" s="33"/>
      <c r="D59" s="36"/>
      <c r="E59" s="37"/>
      <c r="F59" s="36"/>
      <c r="G59" s="18"/>
      <c r="H59" s="19"/>
      <c r="J59" s="17"/>
      <c r="K59" s="14"/>
      <c r="M59" s="10"/>
    </row>
    <row r="60" spans="1:13" ht="10.5" customHeight="1" x14ac:dyDescent="0.15">
      <c r="A60" s="33" t="s">
        <v>31</v>
      </c>
      <c r="B60" s="33" t="s">
        <v>134</v>
      </c>
      <c r="C60" s="33">
        <v>2</v>
      </c>
      <c r="D60" s="36" t="str">
        <f>IF($K$2&lt;&gt;"","",VLOOKUP(B60,[5]原簿２!$A$3:$J$18,C60+2,FALSE))</f>
        <v>吉澤　なぎさ</v>
      </c>
      <c r="E60" s="37" t="str">
        <f>IF($K$2&lt;&gt;"","",VLOOKUP(B60,[5]原簿２!$A$3:$J$18,C60+6,FALSE))</f>
        <v>東洋大学附属牛久</v>
      </c>
      <c r="F60" s="36" t="str">
        <f>IF($K$2&lt;&gt;"","",VLOOKUP(B60,[5]原簿２!$A$3:$J$18,2,FALSE))</f>
        <v>茨城県</v>
      </c>
      <c r="G60" s="16"/>
      <c r="H60" s="9"/>
      <c r="J60" s="17"/>
      <c r="M60" s="10"/>
    </row>
    <row r="61" spans="1:13" ht="10.5" customHeight="1" x14ac:dyDescent="0.15">
      <c r="A61" s="33"/>
      <c r="B61" s="33"/>
      <c r="C61" s="33"/>
      <c r="D61" s="36"/>
      <c r="E61" s="37"/>
      <c r="F61" s="36"/>
      <c r="G61" s="18"/>
      <c r="H61" s="12"/>
      <c r="J61" s="17"/>
      <c r="M61" s="10"/>
    </row>
    <row r="62" spans="1:13" ht="10.5" customHeight="1" x14ac:dyDescent="0.15">
      <c r="A62" s="33" t="s">
        <v>32</v>
      </c>
      <c r="B62" s="33" t="s">
        <v>135</v>
      </c>
      <c r="C62" s="33">
        <v>3</v>
      </c>
      <c r="D62" s="36" t="str">
        <f>IF($K$2&lt;&gt;"","",VLOOKUP(B62,[5]原簿２!$A$3:$J$18,C62+2,FALSE))</f>
        <v>我妻　萌乃花</v>
      </c>
      <c r="E62" s="37" t="str">
        <f>IF($K$2&lt;&gt;"","",VLOOKUP(B62,[5]原簿２!$A$3:$J$18,C62+6,FALSE))</f>
        <v>花咲徳栄</v>
      </c>
      <c r="F62" s="36" t="str">
        <f>IF($K$2&lt;&gt;"","",VLOOKUP(B62,[5]原簿２!$A$3:$J$18,2,FALSE))</f>
        <v>埼玉県</v>
      </c>
      <c r="G62" s="16"/>
      <c r="H62" s="14"/>
      <c r="I62" s="12"/>
      <c r="J62" s="17"/>
      <c r="M62" s="10"/>
    </row>
    <row r="63" spans="1:13" ht="10.5" customHeight="1" x14ac:dyDescent="0.15">
      <c r="A63" s="33"/>
      <c r="B63" s="33"/>
      <c r="C63" s="33"/>
      <c r="D63" s="36"/>
      <c r="E63" s="37"/>
      <c r="F63" s="36"/>
      <c r="G63" s="18"/>
      <c r="H63" s="19"/>
      <c r="I63" s="17"/>
      <c r="J63" s="14"/>
      <c r="M63" s="10"/>
    </row>
    <row r="64" spans="1:13" ht="10.5" customHeight="1" x14ac:dyDescent="0.15">
      <c r="A64" s="33" t="s">
        <v>33</v>
      </c>
      <c r="B64" s="33" t="s">
        <v>136</v>
      </c>
      <c r="C64" s="33">
        <v>4</v>
      </c>
      <c r="D64" s="36" t="str">
        <f>IF($K$2&lt;&gt;"","",VLOOKUP(B64,[5]原簿２!$A$3:$J$18,C64+2,FALSE))</f>
        <v>白根　伽奈</v>
      </c>
      <c r="E64" s="37" t="str">
        <f>IF($K$2&lt;&gt;"","",VLOOKUP(B64,[5]原簿２!$A$3:$J$18,C64+6,FALSE))</f>
        <v>高崎商科大学附属</v>
      </c>
      <c r="F64" s="36" t="str">
        <f>IF($K$2&lt;&gt;"","",VLOOKUP(B64,[5]原簿２!$A$3:$J$18,2,FALSE))</f>
        <v>群馬県</v>
      </c>
      <c r="G64" s="21"/>
      <c r="H64" s="10"/>
      <c r="I64" s="17"/>
      <c r="J64" s="10"/>
      <c r="M64" s="10"/>
    </row>
    <row r="65" spans="1:13" ht="10.5" customHeight="1" x14ac:dyDescent="0.15">
      <c r="A65" s="33"/>
      <c r="B65" s="33"/>
      <c r="C65" s="33"/>
      <c r="D65" s="36"/>
      <c r="E65" s="37"/>
      <c r="F65" s="36"/>
      <c r="G65" s="23"/>
      <c r="H65" s="12"/>
      <c r="I65" s="14"/>
      <c r="J65" s="10"/>
      <c r="M65" s="10"/>
    </row>
    <row r="66" spans="1:13" ht="10.5" customHeight="1" x14ac:dyDescent="0.15">
      <c r="A66" s="33" t="s">
        <v>34</v>
      </c>
      <c r="B66" s="33" t="s">
        <v>137</v>
      </c>
      <c r="C66" s="33">
        <v>1</v>
      </c>
      <c r="D66" s="36" t="str">
        <f>IF($K$2&lt;&gt;"","",VLOOKUP(B66,[5]原簿２!$A$3:$J$18,C66+2,FALSE))</f>
        <v>鈴木　眞弥</v>
      </c>
      <c r="E66" s="37" t="str">
        <f>IF($K$2&lt;&gt;"","",VLOOKUP(B66,[5]原簿２!$A$3:$J$18,C66+6,FALSE))</f>
        <v>光明学園相模原</v>
      </c>
      <c r="F66" s="36" t="str">
        <f>IF($K$2&lt;&gt;"","",VLOOKUP(B66,[5]原簿２!$A$3:$J$18,2,FALSE))</f>
        <v>神奈川県</v>
      </c>
      <c r="G66" s="13"/>
      <c r="H66" s="14"/>
      <c r="M66" s="10"/>
    </row>
    <row r="67" spans="1:13" ht="10.5" customHeight="1" x14ac:dyDescent="0.15">
      <c r="A67" s="33"/>
      <c r="B67" s="33"/>
      <c r="C67" s="33"/>
      <c r="D67" s="36"/>
      <c r="E67" s="37"/>
      <c r="F67" s="36"/>
      <c r="M67" s="10"/>
    </row>
  </sheetData>
  <mergeCells count="194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:M1"/>
    <mergeCell ref="A3:C3"/>
    <mergeCell ref="A4:A5"/>
    <mergeCell ref="B4:B5"/>
    <mergeCell ref="C4:C5"/>
    <mergeCell ref="D4:D5"/>
    <mergeCell ref="E4:E5"/>
    <mergeCell ref="F4:F5"/>
  </mergeCells>
  <phoneticPr fontId="7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5]!KA">
                <anchor moveWithCells="1" sizeWithCells="1">
                  <from>
                    <xdr:col>13</xdr:col>
                    <xdr:colOff>523875</xdr:colOff>
                    <xdr:row>0</xdr:row>
                    <xdr:rowOff>114300</xdr:rowOff>
                  </from>
                  <to>
                    <xdr:col>14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Button 2">
              <controlPr defaultSize="0" print="0" autoFill="0" autoPict="0" macro="[5]!実行">
                <anchor moveWithCells="1" sizeWithCells="1">
                  <from>
                    <xdr:col>13</xdr:col>
                    <xdr:colOff>542925</xdr:colOff>
                    <xdr:row>2</xdr:row>
                    <xdr:rowOff>200025</xdr:rowOff>
                  </from>
                  <to>
                    <xdr:col>14</xdr:col>
                    <xdr:colOff>352425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13.25" style="3" customWidth="1"/>
    <col min="5" max="5" width="29" style="1" customWidth="1"/>
    <col min="6" max="6" width="10" style="3" customWidth="1"/>
    <col min="7" max="12" width="4.375" style="1" customWidth="1"/>
    <col min="13" max="13" width="3" style="1" customWidth="1"/>
    <col min="14" max="256" width="9" style="1"/>
    <col min="257" max="257" width="7.875" style="1" customWidth="1"/>
    <col min="258" max="259" width="1.625" style="1" customWidth="1"/>
    <col min="260" max="260" width="13.25" style="1" customWidth="1"/>
    <col min="261" max="261" width="29" style="1" customWidth="1"/>
    <col min="262" max="262" width="10" style="1" customWidth="1"/>
    <col min="263" max="268" width="4.375" style="1" customWidth="1"/>
    <col min="269" max="269" width="3" style="1" customWidth="1"/>
    <col min="270" max="512" width="9" style="1"/>
    <col min="513" max="513" width="7.875" style="1" customWidth="1"/>
    <col min="514" max="515" width="1.625" style="1" customWidth="1"/>
    <col min="516" max="516" width="13.25" style="1" customWidth="1"/>
    <col min="517" max="517" width="29" style="1" customWidth="1"/>
    <col min="518" max="518" width="10" style="1" customWidth="1"/>
    <col min="519" max="524" width="4.375" style="1" customWidth="1"/>
    <col min="525" max="525" width="3" style="1" customWidth="1"/>
    <col min="526" max="768" width="9" style="1"/>
    <col min="769" max="769" width="7.875" style="1" customWidth="1"/>
    <col min="770" max="771" width="1.625" style="1" customWidth="1"/>
    <col min="772" max="772" width="13.25" style="1" customWidth="1"/>
    <col min="773" max="773" width="29" style="1" customWidth="1"/>
    <col min="774" max="774" width="10" style="1" customWidth="1"/>
    <col min="775" max="780" width="4.375" style="1" customWidth="1"/>
    <col min="781" max="781" width="3" style="1" customWidth="1"/>
    <col min="782" max="1024" width="9" style="1"/>
    <col min="1025" max="1025" width="7.875" style="1" customWidth="1"/>
    <col min="1026" max="1027" width="1.625" style="1" customWidth="1"/>
    <col min="1028" max="1028" width="13.25" style="1" customWidth="1"/>
    <col min="1029" max="1029" width="29" style="1" customWidth="1"/>
    <col min="1030" max="1030" width="10" style="1" customWidth="1"/>
    <col min="1031" max="1036" width="4.375" style="1" customWidth="1"/>
    <col min="1037" max="1037" width="3" style="1" customWidth="1"/>
    <col min="1038" max="1280" width="9" style="1"/>
    <col min="1281" max="1281" width="7.875" style="1" customWidth="1"/>
    <col min="1282" max="1283" width="1.625" style="1" customWidth="1"/>
    <col min="1284" max="1284" width="13.25" style="1" customWidth="1"/>
    <col min="1285" max="1285" width="29" style="1" customWidth="1"/>
    <col min="1286" max="1286" width="10" style="1" customWidth="1"/>
    <col min="1287" max="1292" width="4.375" style="1" customWidth="1"/>
    <col min="1293" max="1293" width="3" style="1" customWidth="1"/>
    <col min="1294" max="1536" width="9" style="1"/>
    <col min="1537" max="1537" width="7.875" style="1" customWidth="1"/>
    <col min="1538" max="1539" width="1.625" style="1" customWidth="1"/>
    <col min="1540" max="1540" width="13.25" style="1" customWidth="1"/>
    <col min="1541" max="1541" width="29" style="1" customWidth="1"/>
    <col min="1542" max="1542" width="10" style="1" customWidth="1"/>
    <col min="1543" max="1548" width="4.375" style="1" customWidth="1"/>
    <col min="1549" max="1549" width="3" style="1" customWidth="1"/>
    <col min="1550" max="1792" width="9" style="1"/>
    <col min="1793" max="1793" width="7.875" style="1" customWidth="1"/>
    <col min="1794" max="1795" width="1.625" style="1" customWidth="1"/>
    <col min="1796" max="1796" width="13.25" style="1" customWidth="1"/>
    <col min="1797" max="1797" width="29" style="1" customWidth="1"/>
    <col min="1798" max="1798" width="10" style="1" customWidth="1"/>
    <col min="1799" max="1804" width="4.375" style="1" customWidth="1"/>
    <col min="1805" max="1805" width="3" style="1" customWidth="1"/>
    <col min="1806" max="2048" width="9" style="1"/>
    <col min="2049" max="2049" width="7.875" style="1" customWidth="1"/>
    <col min="2050" max="2051" width="1.625" style="1" customWidth="1"/>
    <col min="2052" max="2052" width="13.25" style="1" customWidth="1"/>
    <col min="2053" max="2053" width="29" style="1" customWidth="1"/>
    <col min="2054" max="2054" width="10" style="1" customWidth="1"/>
    <col min="2055" max="2060" width="4.375" style="1" customWidth="1"/>
    <col min="2061" max="2061" width="3" style="1" customWidth="1"/>
    <col min="2062" max="2304" width="9" style="1"/>
    <col min="2305" max="2305" width="7.875" style="1" customWidth="1"/>
    <col min="2306" max="2307" width="1.625" style="1" customWidth="1"/>
    <col min="2308" max="2308" width="13.25" style="1" customWidth="1"/>
    <col min="2309" max="2309" width="29" style="1" customWidth="1"/>
    <col min="2310" max="2310" width="10" style="1" customWidth="1"/>
    <col min="2311" max="2316" width="4.375" style="1" customWidth="1"/>
    <col min="2317" max="2317" width="3" style="1" customWidth="1"/>
    <col min="2318" max="2560" width="9" style="1"/>
    <col min="2561" max="2561" width="7.875" style="1" customWidth="1"/>
    <col min="2562" max="2563" width="1.625" style="1" customWidth="1"/>
    <col min="2564" max="2564" width="13.25" style="1" customWidth="1"/>
    <col min="2565" max="2565" width="29" style="1" customWidth="1"/>
    <col min="2566" max="2566" width="10" style="1" customWidth="1"/>
    <col min="2567" max="2572" width="4.375" style="1" customWidth="1"/>
    <col min="2573" max="2573" width="3" style="1" customWidth="1"/>
    <col min="2574" max="2816" width="9" style="1"/>
    <col min="2817" max="2817" width="7.875" style="1" customWidth="1"/>
    <col min="2818" max="2819" width="1.625" style="1" customWidth="1"/>
    <col min="2820" max="2820" width="13.25" style="1" customWidth="1"/>
    <col min="2821" max="2821" width="29" style="1" customWidth="1"/>
    <col min="2822" max="2822" width="10" style="1" customWidth="1"/>
    <col min="2823" max="2828" width="4.375" style="1" customWidth="1"/>
    <col min="2829" max="2829" width="3" style="1" customWidth="1"/>
    <col min="2830" max="3072" width="9" style="1"/>
    <col min="3073" max="3073" width="7.875" style="1" customWidth="1"/>
    <col min="3074" max="3075" width="1.625" style="1" customWidth="1"/>
    <col min="3076" max="3076" width="13.25" style="1" customWidth="1"/>
    <col min="3077" max="3077" width="29" style="1" customWidth="1"/>
    <col min="3078" max="3078" width="10" style="1" customWidth="1"/>
    <col min="3079" max="3084" width="4.375" style="1" customWidth="1"/>
    <col min="3085" max="3085" width="3" style="1" customWidth="1"/>
    <col min="3086" max="3328" width="9" style="1"/>
    <col min="3329" max="3329" width="7.875" style="1" customWidth="1"/>
    <col min="3330" max="3331" width="1.625" style="1" customWidth="1"/>
    <col min="3332" max="3332" width="13.25" style="1" customWidth="1"/>
    <col min="3333" max="3333" width="29" style="1" customWidth="1"/>
    <col min="3334" max="3334" width="10" style="1" customWidth="1"/>
    <col min="3335" max="3340" width="4.375" style="1" customWidth="1"/>
    <col min="3341" max="3341" width="3" style="1" customWidth="1"/>
    <col min="3342" max="3584" width="9" style="1"/>
    <col min="3585" max="3585" width="7.875" style="1" customWidth="1"/>
    <col min="3586" max="3587" width="1.625" style="1" customWidth="1"/>
    <col min="3588" max="3588" width="13.25" style="1" customWidth="1"/>
    <col min="3589" max="3589" width="29" style="1" customWidth="1"/>
    <col min="3590" max="3590" width="10" style="1" customWidth="1"/>
    <col min="3591" max="3596" width="4.375" style="1" customWidth="1"/>
    <col min="3597" max="3597" width="3" style="1" customWidth="1"/>
    <col min="3598" max="3840" width="9" style="1"/>
    <col min="3841" max="3841" width="7.875" style="1" customWidth="1"/>
    <col min="3842" max="3843" width="1.625" style="1" customWidth="1"/>
    <col min="3844" max="3844" width="13.25" style="1" customWidth="1"/>
    <col min="3845" max="3845" width="29" style="1" customWidth="1"/>
    <col min="3846" max="3846" width="10" style="1" customWidth="1"/>
    <col min="3847" max="3852" width="4.375" style="1" customWidth="1"/>
    <col min="3853" max="3853" width="3" style="1" customWidth="1"/>
    <col min="3854" max="4096" width="9" style="1"/>
    <col min="4097" max="4097" width="7.875" style="1" customWidth="1"/>
    <col min="4098" max="4099" width="1.625" style="1" customWidth="1"/>
    <col min="4100" max="4100" width="13.25" style="1" customWidth="1"/>
    <col min="4101" max="4101" width="29" style="1" customWidth="1"/>
    <col min="4102" max="4102" width="10" style="1" customWidth="1"/>
    <col min="4103" max="4108" width="4.375" style="1" customWidth="1"/>
    <col min="4109" max="4109" width="3" style="1" customWidth="1"/>
    <col min="4110" max="4352" width="9" style="1"/>
    <col min="4353" max="4353" width="7.875" style="1" customWidth="1"/>
    <col min="4354" max="4355" width="1.625" style="1" customWidth="1"/>
    <col min="4356" max="4356" width="13.25" style="1" customWidth="1"/>
    <col min="4357" max="4357" width="29" style="1" customWidth="1"/>
    <col min="4358" max="4358" width="10" style="1" customWidth="1"/>
    <col min="4359" max="4364" width="4.375" style="1" customWidth="1"/>
    <col min="4365" max="4365" width="3" style="1" customWidth="1"/>
    <col min="4366" max="4608" width="9" style="1"/>
    <col min="4609" max="4609" width="7.875" style="1" customWidth="1"/>
    <col min="4610" max="4611" width="1.625" style="1" customWidth="1"/>
    <col min="4612" max="4612" width="13.25" style="1" customWidth="1"/>
    <col min="4613" max="4613" width="29" style="1" customWidth="1"/>
    <col min="4614" max="4614" width="10" style="1" customWidth="1"/>
    <col min="4615" max="4620" width="4.375" style="1" customWidth="1"/>
    <col min="4621" max="4621" width="3" style="1" customWidth="1"/>
    <col min="4622" max="4864" width="9" style="1"/>
    <col min="4865" max="4865" width="7.875" style="1" customWidth="1"/>
    <col min="4866" max="4867" width="1.625" style="1" customWidth="1"/>
    <col min="4868" max="4868" width="13.25" style="1" customWidth="1"/>
    <col min="4869" max="4869" width="29" style="1" customWidth="1"/>
    <col min="4870" max="4870" width="10" style="1" customWidth="1"/>
    <col min="4871" max="4876" width="4.375" style="1" customWidth="1"/>
    <col min="4877" max="4877" width="3" style="1" customWidth="1"/>
    <col min="4878" max="5120" width="9" style="1"/>
    <col min="5121" max="5121" width="7.875" style="1" customWidth="1"/>
    <col min="5122" max="5123" width="1.625" style="1" customWidth="1"/>
    <col min="5124" max="5124" width="13.25" style="1" customWidth="1"/>
    <col min="5125" max="5125" width="29" style="1" customWidth="1"/>
    <col min="5126" max="5126" width="10" style="1" customWidth="1"/>
    <col min="5127" max="5132" width="4.375" style="1" customWidth="1"/>
    <col min="5133" max="5133" width="3" style="1" customWidth="1"/>
    <col min="5134" max="5376" width="9" style="1"/>
    <col min="5377" max="5377" width="7.875" style="1" customWidth="1"/>
    <col min="5378" max="5379" width="1.625" style="1" customWidth="1"/>
    <col min="5380" max="5380" width="13.25" style="1" customWidth="1"/>
    <col min="5381" max="5381" width="29" style="1" customWidth="1"/>
    <col min="5382" max="5382" width="10" style="1" customWidth="1"/>
    <col min="5383" max="5388" width="4.375" style="1" customWidth="1"/>
    <col min="5389" max="5389" width="3" style="1" customWidth="1"/>
    <col min="5390" max="5632" width="9" style="1"/>
    <col min="5633" max="5633" width="7.875" style="1" customWidth="1"/>
    <col min="5634" max="5635" width="1.625" style="1" customWidth="1"/>
    <col min="5636" max="5636" width="13.25" style="1" customWidth="1"/>
    <col min="5637" max="5637" width="29" style="1" customWidth="1"/>
    <col min="5638" max="5638" width="10" style="1" customWidth="1"/>
    <col min="5639" max="5644" width="4.375" style="1" customWidth="1"/>
    <col min="5645" max="5645" width="3" style="1" customWidth="1"/>
    <col min="5646" max="5888" width="9" style="1"/>
    <col min="5889" max="5889" width="7.875" style="1" customWidth="1"/>
    <col min="5890" max="5891" width="1.625" style="1" customWidth="1"/>
    <col min="5892" max="5892" width="13.25" style="1" customWidth="1"/>
    <col min="5893" max="5893" width="29" style="1" customWidth="1"/>
    <col min="5894" max="5894" width="10" style="1" customWidth="1"/>
    <col min="5895" max="5900" width="4.375" style="1" customWidth="1"/>
    <col min="5901" max="5901" width="3" style="1" customWidth="1"/>
    <col min="5902" max="6144" width="9" style="1"/>
    <col min="6145" max="6145" width="7.875" style="1" customWidth="1"/>
    <col min="6146" max="6147" width="1.625" style="1" customWidth="1"/>
    <col min="6148" max="6148" width="13.25" style="1" customWidth="1"/>
    <col min="6149" max="6149" width="29" style="1" customWidth="1"/>
    <col min="6150" max="6150" width="10" style="1" customWidth="1"/>
    <col min="6151" max="6156" width="4.375" style="1" customWidth="1"/>
    <col min="6157" max="6157" width="3" style="1" customWidth="1"/>
    <col min="6158" max="6400" width="9" style="1"/>
    <col min="6401" max="6401" width="7.875" style="1" customWidth="1"/>
    <col min="6402" max="6403" width="1.625" style="1" customWidth="1"/>
    <col min="6404" max="6404" width="13.25" style="1" customWidth="1"/>
    <col min="6405" max="6405" width="29" style="1" customWidth="1"/>
    <col min="6406" max="6406" width="10" style="1" customWidth="1"/>
    <col min="6407" max="6412" width="4.375" style="1" customWidth="1"/>
    <col min="6413" max="6413" width="3" style="1" customWidth="1"/>
    <col min="6414" max="6656" width="9" style="1"/>
    <col min="6657" max="6657" width="7.875" style="1" customWidth="1"/>
    <col min="6658" max="6659" width="1.625" style="1" customWidth="1"/>
    <col min="6660" max="6660" width="13.25" style="1" customWidth="1"/>
    <col min="6661" max="6661" width="29" style="1" customWidth="1"/>
    <col min="6662" max="6662" width="10" style="1" customWidth="1"/>
    <col min="6663" max="6668" width="4.375" style="1" customWidth="1"/>
    <col min="6669" max="6669" width="3" style="1" customWidth="1"/>
    <col min="6670" max="6912" width="9" style="1"/>
    <col min="6913" max="6913" width="7.875" style="1" customWidth="1"/>
    <col min="6914" max="6915" width="1.625" style="1" customWidth="1"/>
    <col min="6916" max="6916" width="13.25" style="1" customWidth="1"/>
    <col min="6917" max="6917" width="29" style="1" customWidth="1"/>
    <col min="6918" max="6918" width="10" style="1" customWidth="1"/>
    <col min="6919" max="6924" width="4.375" style="1" customWidth="1"/>
    <col min="6925" max="6925" width="3" style="1" customWidth="1"/>
    <col min="6926" max="7168" width="9" style="1"/>
    <col min="7169" max="7169" width="7.875" style="1" customWidth="1"/>
    <col min="7170" max="7171" width="1.625" style="1" customWidth="1"/>
    <col min="7172" max="7172" width="13.25" style="1" customWidth="1"/>
    <col min="7173" max="7173" width="29" style="1" customWidth="1"/>
    <col min="7174" max="7174" width="10" style="1" customWidth="1"/>
    <col min="7175" max="7180" width="4.375" style="1" customWidth="1"/>
    <col min="7181" max="7181" width="3" style="1" customWidth="1"/>
    <col min="7182" max="7424" width="9" style="1"/>
    <col min="7425" max="7425" width="7.875" style="1" customWidth="1"/>
    <col min="7426" max="7427" width="1.625" style="1" customWidth="1"/>
    <col min="7428" max="7428" width="13.25" style="1" customWidth="1"/>
    <col min="7429" max="7429" width="29" style="1" customWidth="1"/>
    <col min="7430" max="7430" width="10" style="1" customWidth="1"/>
    <col min="7431" max="7436" width="4.375" style="1" customWidth="1"/>
    <col min="7437" max="7437" width="3" style="1" customWidth="1"/>
    <col min="7438" max="7680" width="9" style="1"/>
    <col min="7681" max="7681" width="7.875" style="1" customWidth="1"/>
    <col min="7682" max="7683" width="1.625" style="1" customWidth="1"/>
    <col min="7684" max="7684" width="13.25" style="1" customWidth="1"/>
    <col min="7685" max="7685" width="29" style="1" customWidth="1"/>
    <col min="7686" max="7686" width="10" style="1" customWidth="1"/>
    <col min="7687" max="7692" width="4.375" style="1" customWidth="1"/>
    <col min="7693" max="7693" width="3" style="1" customWidth="1"/>
    <col min="7694" max="7936" width="9" style="1"/>
    <col min="7937" max="7937" width="7.875" style="1" customWidth="1"/>
    <col min="7938" max="7939" width="1.625" style="1" customWidth="1"/>
    <col min="7940" max="7940" width="13.25" style="1" customWidth="1"/>
    <col min="7941" max="7941" width="29" style="1" customWidth="1"/>
    <col min="7942" max="7942" width="10" style="1" customWidth="1"/>
    <col min="7943" max="7948" width="4.375" style="1" customWidth="1"/>
    <col min="7949" max="7949" width="3" style="1" customWidth="1"/>
    <col min="7950" max="8192" width="9" style="1"/>
    <col min="8193" max="8193" width="7.875" style="1" customWidth="1"/>
    <col min="8194" max="8195" width="1.625" style="1" customWidth="1"/>
    <col min="8196" max="8196" width="13.25" style="1" customWidth="1"/>
    <col min="8197" max="8197" width="29" style="1" customWidth="1"/>
    <col min="8198" max="8198" width="10" style="1" customWidth="1"/>
    <col min="8199" max="8204" width="4.375" style="1" customWidth="1"/>
    <col min="8205" max="8205" width="3" style="1" customWidth="1"/>
    <col min="8206" max="8448" width="9" style="1"/>
    <col min="8449" max="8449" width="7.875" style="1" customWidth="1"/>
    <col min="8450" max="8451" width="1.625" style="1" customWidth="1"/>
    <col min="8452" max="8452" width="13.25" style="1" customWidth="1"/>
    <col min="8453" max="8453" width="29" style="1" customWidth="1"/>
    <col min="8454" max="8454" width="10" style="1" customWidth="1"/>
    <col min="8455" max="8460" width="4.375" style="1" customWidth="1"/>
    <col min="8461" max="8461" width="3" style="1" customWidth="1"/>
    <col min="8462" max="8704" width="9" style="1"/>
    <col min="8705" max="8705" width="7.875" style="1" customWidth="1"/>
    <col min="8706" max="8707" width="1.625" style="1" customWidth="1"/>
    <col min="8708" max="8708" width="13.25" style="1" customWidth="1"/>
    <col min="8709" max="8709" width="29" style="1" customWidth="1"/>
    <col min="8710" max="8710" width="10" style="1" customWidth="1"/>
    <col min="8711" max="8716" width="4.375" style="1" customWidth="1"/>
    <col min="8717" max="8717" width="3" style="1" customWidth="1"/>
    <col min="8718" max="8960" width="9" style="1"/>
    <col min="8961" max="8961" width="7.875" style="1" customWidth="1"/>
    <col min="8962" max="8963" width="1.625" style="1" customWidth="1"/>
    <col min="8964" max="8964" width="13.25" style="1" customWidth="1"/>
    <col min="8965" max="8965" width="29" style="1" customWidth="1"/>
    <col min="8966" max="8966" width="10" style="1" customWidth="1"/>
    <col min="8967" max="8972" width="4.375" style="1" customWidth="1"/>
    <col min="8973" max="8973" width="3" style="1" customWidth="1"/>
    <col min="8974" max="9216" width="9" style="1"/>
    <col min="9217" max="9217" width="7.875" style="1" customWidth="1"/>
    <col min="9218" max="9219" width="1.625" style="1" customWidth="1"/>
    <col min="9220" max="9220" width="13.25" style="1" customWidth="1"/>
    <col min="9221" max="9221" width="29" style="1" customWidth="1"/>
    <col min="9222" max="9222" width="10" style="1" customWidth="1"/>
    <col min="9223" max="9228" width="4.375" style="1" customWidth="1"/>
    <col min="9229" max="9229" width="3" style="1" customWidth="1"/>
    <col min="9230" max="9472" width="9" style="1"/>
    <col min="9473" max="9473" width="7.875" style="1" customWidth="1"/>
    <col min="9474" max="9475" width="1.625" style="1" customWidth="1"/>
    <col min="9476" max="9476" width="13.25" style="1" customWidth="1"/>
    <col min="9477" max="9477" width="29" style="1" customWidth="1"/>
    <col min="9478" max="9478" width="10" style="1" customWidth="1"/>
    <col min="9479" max="9484" width="4.375" style="1" customWidth="1"/>
    <col min="9485" max="9485" width="3" style="1" customWidth="1"/>
    <col min="9486" max="9728" width="9" style="1"/>
    <col min="9729" max="9729" width="7.875" style="1" customWidth="1"/>
    <col min="9730" max="9731" width="1.625" style="1" customWidth="1"/>
    <col min="9732" max="9732" width="13.25" style="1" customWidth="1"/>
    <col min="9733" max="9733" width="29" style="1" customWidth="1"/>
    <col min="9734" max="9734" width="10" style="1" customWidth="1"/>
    <col min="9735" max="9740" width="4.375" style="1" customWidth="1"/>
    <col min="9741" max="9741" width="3" style="1" customWidth="1"/>
    <col min="9742" max="9984" width="9" style="1"/>
    <col min="9985" max="9985" width="7.875" style="1" customWidth="1"/>
    <col min="9986" max="9987" width="1.625" style="1" customWidth="1"/>
    <col min="9988" max="9988" width="13.25" style="1" customWidth="1"/>
    <col min="9989" max="9989" width="29" style="1" customWidth="1"/>
    <col min="9990" max="9990" width="10" style="1" customWidth="1"/>
    <col min="9991" max="9996" width="4.375" style="1" customWidth="1"/>
    <col min="9997" max="9997" width="3" style="1" customWidth="1"/>
    <col min="9998" max="10240" width="9" style="1"/>
    <col min="10241" max="10241" width="7.875" style="1" customWidth="1"/>
    <col min="10242" max="10243" width="1.625" style="1" customWidth="1"/>
    <col min="10244" max="10244" width="13.25" style="1" customWidth="1"/>
    <col min="10245" max="10245" width="29" style="1" customWidth="1"/>
    <col min="10246" max="10246" width="10" style="1" customWidth="1"/>
    <col min="10247" max="10252" width="4.375" style="1" customWidth="1"/>
    <col min="10253" max="10253" width="3" style="1" customWidth="1"/>
    <col min="10254" max="10496" width="9" style="1"/>
    <col min="10497" max="10497" width="7.875" style="1" customWidth="1"/>
    <col min="10498" max="10499" width="1.625" style="1" customWidth="1"/>
    <col min="10500" max="10500" width="13.25" style="1" customWidth="1"/>
    <col min="10501" max="10501" width="29" style="1" customWidth="1"/>
    <col min="10502" max="10502" width="10" style="1" customWidth="1"/>
    <col min="10503" max="10508" width="4.375" style="1" customWidth="1"/>
    <col min="10509" max="10509" width="3" style="1" customWidth="1"/>
    <col min="10510" max="10752" width="9" style="1"/>
    <col min="10753" max="10753" width="7.875" style="1" customWidth="1"/>
    <col min="10754" max="10755" width="1.625" style="1" customWidth="1"/>
    <col min="10756" max="10756" width="13.25" style="1" customWidth="1"/>
    <col min="10757" max="10757" width="29" style="1" customWidth="1"/>
    <col min="10758" max="10758" width="10" style="1" customWidth="1"/>
    <col min="10759" max="10764" width="4.375" style="1" customWidth="1"/>
    <col min="10765" max="10765" width="3" style="1" customWidth="1"/>
    <col min="10766" max="11008" width="9" style="1"/>
    <col min="11009" max="11009" width="7.875" style="1" customWidth="1"/>
    <col min="11010" max="11011" width="1.625" style="1" customWidth="1"/>
    <col min="11012" max="11012" width="13.25" style="1" customWidth="1"/>
    <col min="11013" max="11013" width="29" style="1" customWidth="1"/>
    <col min="11014" max="11014" width="10" style="1" customWidth="1"/>
    <col min="11015" max="11020" width="4.375" style="1" customWidth="1"/>
    <col min="11021" max="11021" width="3" style="1" customWidth="1"/>
    <col min="11022" max="11264" width="9" style="1"/>
    <col min="11265" max="11265" width="7.875" style="1" customWidth="1"/>
    <col min="11266" max="11267" width="1.625" style="1" customWidth="1"/>
    <col min="11268" max="11268" width="13.25" style="1" customWidth="1"/>
    <col min="11269" max="11269" width="29" style="1" customWidth="1"/>
    <col min="11270" max="11270" width="10" style="1" customWidth="1"/>
    <col min="11271" max="11276" width="4.375" style="1" customWidth="1"/>
    <col min="11277" max="11277" width="3" style="1" customWidth="1"/>
    <col min="11278" max="11520" width="9" style="1"/>
    <col min="11521" max="11521" width="7.875" style="1" customWidth="1"/>
    <col min="11522" max="11523" width="1.625" style="1" customWidth="1"/>
    <col min="11524" max="11524" width="13.25" style="1" customWidth="1"/>
    <col min="11525" max="11525" width="29" style="1" customWidth="1"/>
    <col min="11526" max="11526" width="10" style="1" customWidth="1"/>
    <col min="11527" max="11532" width="4.375" style="1" customWidth="1"/>
    <col min="11533" max="11533" width="3" style="1" customWidth="1"/>
    <col min="11534" max="11776" width="9" style="1"/>
    <col min="11777" max="11777" width="7.875" style="1" customWidth="1"/>
    <col min="11778" max="11779" width="1.625" style="1" customWidth="1"/>
    <col min="11780" max="11780" width="13.25" style="1" customWidth="1"/>
    <col min="11781" max="11781" width="29" style="1" customWidth="1"/>
    <col min="11782" max="11782" width="10" style="1" customWidth="1"/>
    <col min="11783" max="11788" width="4.375" style="1" customWidth="1"/>
    <col min="11789" max="11789" width="3" style="1" customWidth="1"/>
    <col min="11790" max="12032" width="9" style="1"/>
    <col min="12033" max="12033" width="7.875" style="1" customWidth="1"/>
    <col min="12034" max="12035" width="1.625" style="1" customWidth="1"/>
    <col min="12036" max="12036" width="13.25" style="1" customWidth="1"/>
    <col min="12037" max="12037" width="29" style="1" customWidth="1"/>
    <col min="12038" max="12038" width="10" style="1" customWidth="1"/>
    <col min="12039" max="12044" width="4.375" style="1" customWidth="1"/>
    <col min="12045" max="12045" width="3" style="1" customWidth="1"/>
    <col min="12046" max="12288" width="9" style="1"/>
    <col min="12289" max="12289" width="7.875" style="1" customWidth="1"/>
    <col min="12290" max="12291" width="1.625" style="1" customWidth="1"/>
    <col min="12292" max="12292" width="13.25" style="1" customWidth="1"/>
    <col min="12293" max="12293" width="29" style="1" customWidth="1"/>
    <col min="12294" max="12294" width="10" style="1" customWidth="1"/>
    <col min="12295" max="12300" width="4.375" style="1" customWidth="1"/>
    <col min="12301" max="12301" width="3" style="1" customWidth="1"/>
    <col min="12302" max="12544" width="9" style="1"/>
    <col min="12545" max="12545" width="7.875" style="1" customWidth="1"/>
    <col min="12546" max="12547" width="1.625" style="1" customWidth="1"/>
    <col min="12548" max="12548" width="13.25" style="1" customWidth="1"/>
    <col min="12549" max="12549" width="29" style="1" customWidth="1"/>
    <col min="12550" max="12550" width="10" style="1" customWidth="1"/>
    <col min="12551" max="12556" width="4.375" style="1" customWidth="1"/>
    <col min="12557" max="12557" width="3" style="1" customWidth="1"/>
    <col min="12558" max="12800" width="9" style="1"/>
    <col min="12801" max="12801" width="7.875" style="1" customWidth="1"/>
    <col min="12802" max="12803" width="1.625" style="1" customWidth="1"/>
    <col min="12804" max="12804" width="13.25" style="1" customWidth="1"/>
    <col min="12805" max="12805" width="29" style="1" customWidth="1"/>
    <col min="12806" max="12806" width="10" style="1" customWidth="1"/>
    <col min="12807" max="12812" width="4.375" style="1" customWidth="1"/>
    <col min="12813" max="12813" width="3" style="1" customWidth="1"/>
    <col min="12814" max="13056" width="9" style="1"/>
    <col min="13057" max="13057" width="7.875" style="1" customWidth="1"/>
    <col min="13058" max="13059" width="1.625" style="1" customWidth="1"/>
    <col min="13060" max="13060" width="13.25" style="1" customWidth="1"/>
    <col min="13061" max="13061" width="29" style="1" customWidth="1"/>
    <col min="13062" max="13062" width="10" style="1" customWidth="1"/>
    <col min="13063" max="13068" width="4.375" style="1" customWidth="1"/>
    <col min="13069" max="13069" width="3" style="1" customWidth="1"/>
    <col min="13070" max="13312" width="9" style="1"/>
    <col min="13313" max="13313" width="7.875" style="1" customWidth="1"/>
    <col min="13314" max="13315" width="1.625" style="1" customWidth="1"/>
    <col min="13316" max="13316" width="13.25" style="1" customWidth="1"/>
    <col min="13317" max="13317" width="29" style="1" customWidth="1"/>
    <col min="13318" max="13318" width="10" style="1" customWidth="1"/>
    <col min="13319" max="13324" width="4.375" style="1" customWidth="1"/>
    <col min="13325" max="13325" width="3" style="1" customWidth="1"/>
    <col min="13326" max="13568" width="9" style="1"/>
    <col min="13569" max="13569" width="7.875" style="1" customWidth="1"/>
    <col min="13570" max="13571" width="1.625" style="1" customWidth="1"/>
    <col min="13572" max="13572" width="13.25" style="1" customWidth="1"/>
    <col min="13573" max="13573" width="29" style="1" customWidth="1"/>
    <col min="13574" max="13574" width="10" style="1" customWidth="1"/>
    <col min="13575" max="13580" width="4.375" style="1" customWidth="1"/>
    <col min="13581" max="13581" width="3" style="1" customWidth="1"/>
    <col min="13582" max="13824" width="9" style="1"/>
    <col min="13825" max="13825" width="7.875" style="1" customWidth="1"/>
    <col min="13826" max="13827" width="1.625" style="1" customWidth="1"/>
    <col min="13828" max="13828" width="13.25" style="1" customWidth="1"/>
    <col min="13829" max="13829" width="29" style="1" customWidth="1"/>
    <col min="13830" max="13830" width="10" style="1" customWidth="1"/>
    <col min="13831" max="13836" width="4.375" style="1" customWidth="1"/>
    <col min="13837" max="13837" width="3" style="1" customWidth="1"/>
    <col min="13838" max="14080" width="9" style="1"/>
    <col min="14081" max="14081" width="7.875" style="1" customWidth="1"/>
    <col min="14082" max="14083" width="1.625" style="1" customWidth="1"/>
    <col min="14084" max="14084" width="13.25" style="1" customWidth="1"/>
    <col min="14085" max="14085" width="29" style="1" customWidth="1"/>
    <col min="14086" max="14086" width="10" style="1" customWidth="1"/>
    <col min="14087" max="14092" width="4.375" style="1" customWidth="1"/>
    <col min="14093" max="14093" width="3" style="1" customWidth="1"/>
    <col min="14094" max="14336" width="9" style="1"/>
    <col min="14337" max="14337" width="7.875" style="1" customWidth="1"/>
    <col min="14338" max="14339" width="1.625" style="1" customWidth="1"/>
    <col min="14340" max="14340" width="13.25" style="1" customWidth="1"/>
    <col min="14341" max="14341" width="29" style="1" customWidth="1"/>
    <col min="14342" max="14342" width="10" style="1" customWidth="1"/>
    <col min="14343" max="14348" width="4.375" style="1" customWidth="1"/>
    <col min="14349" max="14349" width="3" style="1" customWidth="1"/>
    <col min="14350" max="14592" width="9" style="1"/>
    <col min="14593" max="14593" width="7.875" style="1" customWidth="1"/>
    <col min="14594" max="14595" width="1.625" style="1" customWidth="1"/>
    <col min="14596" max="14596" width="13.25" style="1" customWidth="1"/>
    <col min="14597" max="14597" width="29" style="1" customWidth="1"/>
    <col min="14598" max="14598" width="10" style="1" customWidth="1"/>
    <col min="14599" max="14604" width="4.375" style="1" customWidth="1"/>
    <col min="14605" max="14605" width="3" style="1" customWidth="1"/>
    <col min="14606" max="14848" width="9" style="1"/>
    <col min="14849" max="14849" width="7.875" style="1" customWidth="1"/>
    <col min="14850" max="14851" width="1.625" style="1" customWidth="1"/>
    <col min="14852" max="14852" width="13.25" style="1" customWidth="1"/>
    <col min="14853" max="14853" width="29" style="1" customWidth="1"/>
    <col min="14854" max="14854" width="10" style="1" customWidth="1"/>
    <col min="14855" max="14860" width="4.375" style="1" customWidth="1"/>
    <col min="14861" max="14861" width="3" style="1" customWidth="1"/>
    <col min="14862" max="15104" width="9" style="1"/>
    <col min="15105" max="15105" width="7.875" style="1" customWidth="1"/>
    <col min="15106" max="15107" width="1.625" style="1" customWidth="1"/>
    <col min="15108" max="15108" width="13.25" style="1" customWidth="1"/>
    <col min="15109" max="15109" width="29" style="1" customWidth="1"/>
    <col min="15110" max="15110" width="10" style="1" customWidth="1"/>
    <col min="15111" max="15116" width="4.375" style="1" customWidth="1"/>
    <col min="15117" max="15117" width="3" style="1" customWidth="1"/>
    <col min="15118" max="15360" width="9" style="1"/>
    <col min="15361" max="15361" width="7.875" style="1" customWidth="1"/>
    <col min="15362" max="15363" width="1.625" style="1" customWidth="1"/>
    <col min="15364" max="15364" width="13.25" style="1" customWidth="1"/>
    <col min="15365" max="15365" width="29" style="1" customWidth="1"/>
    <col min="15366" max="15366" width="10" style="1" customWidth="1"/>
    <col min="15367" max="15372" width="4.375" style="1" customWidth="1"/>
    <col min="15373" max="15373" width="3" style="1" customWidth="1"/>
    <col min="15374" max="15616" width="9" style="1"/>
    <col min="15617" max="15617" width="7.875" style="1" customWidth="1"/>
    <col min="15618" max="15619" width="1.625" style="1" customWidth="1"/>
    <col min="15620" max="15620" width="13.25" style="1" customWidth="1"/>
    <col min="15621" max="15621" width="29" style="1" customWidth="1"/>
    <col min="15622" max="15622" width="10" style="1" customWidth="1"/>
    <col min="15623" max="15628" width="4.375" style="1" customWidth="1"/>
    <col min="15629" max="15629" width="3" style="1" customWidth="1"/>
    <col min="15630" max="15872" width="9" style="1"/>
    <col min="15873" max="15873" width="7.875" style="1" customWidth="1"/>
    <col min="15874" max="15875" width="1.625" style="1" customWidth="1"/>
    <col min="15876" max="15876" width="13.25" style="1" customWidth="1"/>
    <col min="15877" max="15877" width="29" style="1" customWidth="1"/>
    <col min="15878" max="15878" width="10" style="1" customWidth="1"/>
    <col min="15879" max="15884" width="4.375" style="1" customWidth="1"/>
    <col min="15885" max="15885" width="3" style="1" customWidth="1"/>
    <col min="15886" max="16128" width="9" style="1"/>
    <col min="16129" max="16129" width="7.875" style="1" customWidth="1"/>
    <col min="16130" max="16131" width="1.625" style="1" customWidth="1"/>
    <col min="16132" max="16132" width="13.25" style="1" customWidth="1"/>
    <col min="16133" max="16133" width="29" style="1" customWidth="1"/>
    <col min="16134" max="16134" width="10" style="1" customWidth="1"/>
    <col min="16135" max="16140" width="4.375" style="1" customWidth="1"/>
    <col min="16141" max="16141" width="3" style="1" customWidth="1"/>
    <col min="16142" max="16384" width="9" style="1"/>
  </cols>
  <sheetData>
    <row r="1" spans="1:13" ht="27" customHeight="1" x14ac:dyDescent="0.15">
      <c r="A1" s="38" t="s">
        <v>138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" customHeight="1" x14ac:dyDescent="0.15">
      <c r="A2" s="2"/>
      <c r="K2" s="4"/>
      <c r="M2" s="2"/>
    </row>
    <row r="3" spans="1:13" s="8" customFormat="1" ht="21" customHeight="1" x14ac:dyDescent="0.15">
      <c r="A3" s="34" t="s">
        <v>36</v>
      </c>
      <c r="B3" s="34"/>
      <c r="C3" s="35"/>
      <c r="D3" s="5" t="s">
        <v>1</v>
      </c>
      <c r="E3" s="6" t="s">
        <v>116</v>
      </c>
      <c r="F3" s="5" t="s">
        <v>2</v>
      </c>
      <c r="G3" s="7"/>
      <c r="H3" s="7"/>
      <c r="I3" s="7"/>
      <c r="J3" s="7"/>
      <c r="K3" s="7"/>
      <c r="L3" s="7"/>
      <c r="M3" s="7"/>
    </row>
    <row r="4" spans="1:13" ht="10.5" customHeight="1" x14ac:dyDescent="0.15">
      <c r="A4" s="33" t="s">
        <v>3</v>
      </c>
      <c r="B4" s="33" t="s">
        <v>117</v>
      </c>
      <c r="C4" s="33">
        <v>1</v>
      </c>
      <c r="D4" s="36" t="str">
        <f>IF($K$2&lt;&gt;"","",VLOOKUP(B4,[6]原簿２!$A$3:$J$18,C4+2,FALSE))</f>
        <v>末廣祥彦</v>
      </c>
      <c r="E4" s="37" t="str">
        <f>IF($K$2&lt;&gt;"","",VLOOKUP(B4,[6]原簿２!$A$3:$J$18,C4+6,FALSE))</f>
        <v>世田谷学園</v>
      </c>
      <c r="F4" s="36" t="str">
        <f>IF($K$2&lt;&gt;"","",VLOOKUP(B4,[6]原簿２!$A$3:$J$18,2,FALSE))</f>
        <v>東京都</v>
      </c>
      <c r="G4" s="9"/>
      <c r="H4" s="9"/>
      <c r="I4" s="10"/>
      <c r="M4" s="10"/>
    </row>
    <row r="5" spans="1:13" ht="10.5" customHeight="1" x14ac:dyDescent="0.15">
      <c r="A5" s="33"/>
      <c r="B5" s="33"/>
      <c r="C5" s="33"/>
      <c r="D5" s="36"/>
      <c r="E5" s="37"/>
      <c r="F5" s="36"/>
      <c r="G5" s="11"/>
      <c r="H5" s="12"/>
      <c r="I5" s="9"/>
      <c r="M5" s="10"/>
    </row>
    <row r="6" spans="1:13" ht="10.5" customHeight="1" x14ac:dyDescent="0.15">
      <c r="A6" s="33" t="s">
        <v>4</v>
      </c>
      <c r="B6" s="33" t="s">
        <v>118</v>
      </c>
      <c r="C6" s="33">
        <v>4</v>
      </c>
      <c r="D6" s="36" t="str">
        <f>IF($K$2&lt;&gt;"","",VLOOKUP(B6,[6]原簿２!$A$3:$J$18,C6+2,FALSE))</f>
        <v>長島　拳矢</v>
      </c>
      <c r="E6" s="37" t="str">
        <f>IF($K$2&lt;&gt;"","",VLOOKUP(B6,[6]原簿２!$A$3:$J$18,C6+6,FALSE))</f>
        <v>栃木商業</v>
      </c>
      <c r="F6" s="36" t="str">
        <f>IF($K$2&lt;&gt;"","",VLOOKUP(B6,[6]原簿２!$A$3:$J$18,2,FALSE))</f>
        <v>栃木県</v>
      </c>
      <c r="G6" s="13"/>
      <c r="H6" s="14"/>
      <c r="I6" s="10"/>
      <c r="J6" s="15"/>
      <c r="M6" s="10"/>
    </row>
    <row r="7" spans="1:13" ht="10.5" customHeight="1" x14ac:dyDescent="0.15">
      <c r="A7" s="33"/>
      <c r="B7" s="33"/>
      <c r="C7" s="33"/>
      <c r="D7" s="36"/>
      <c r="E7" s="37"/>
      <c r="F7" s="36"/>
      <c r="I7" s="10"/>
      <c r="J7" s="15"/>
      <c r="M7" s="10"/>
    </row>
    <row r="8" spans="1:13" ht="10.5" customHeight="1" x14ac:dyDescent="0.15">
      <c r="A8" s="33" t="s">
        <v>5</v>
      </c>
      <c r="B8" s="33" t="s">
        <v>41</v>
      </c>
      <c r="C8" s="33">
        <v>3</v>
      </c>
      <c r="D8" s="36" t="str">
        <f>IF($K$2&lt;&gt;"","",VLOOKUP(B8,[6]原簿２!$A$3:$J$18,C8+2,FALSE))</f>
        <v>山田龍太郎</v>
      </c>
      <c r="E8" s="37" t="str">
        <f>IF($K$2&lt;&gt;"","",VLOOKUP(B8,[6]原簿２!$A$3:$J$18,C8+6,FALSE))</f>
        <v>高崎商科大学附属</v>
      </c>
      <c r="F8" s="36" t="str">
        <f>IF($K$2&lt;&gt;"","",VLOOKUP(B8,[6]原簿２!$A$3:$J$18,2,FALSE))</f>
        <v>群馬県</v>
      </c>
      <c r="G8" s="16"/>
      <c r="H8" s="9"/>
      <c r="I8" s="17"/>
      <c r="J8" s="12"/>
      <c r="M8" s="10"/>
    </row>
    <row r="9" spans="1:13" ht="10.5" customHeight="1" x14ac:dyDescent="0.15">
      <c r="A9" s="33"/>
      <c r="B9" s="33"/>
      <c r="C9" s="33"/>
      <c r="D9" s="36"/>
      <c r="E9" s="37"/>
      <c r="F9" s="36"/>
      <c r="G9" s="18"/>
      <c r="H9" s="12"/>
      <c r="I9" s="14"/>
      <c r="J9" s="17"/>
      <c r="M9" s="10"/>
    </row>
    <row r="10" spans="1:13" ht="10.5" customHeight="1" x14ac:dyDescent="0.15">
      <c r="A10" s="33" t="s">
        <v>6</v>
      </c>
      <c r="B10" s="33" t="s">
        <v>42</v>
      </c>
      <c r="C10" s="33">
        <v>2</v>
      </c>
      <c r="D10" s="36" t="str">
        <f>IF($K$2&lt;&gt;"","",VLOOKUP(B10,[6]原簿２!$A$3:$J$18,C10+2,FALSE))</f>
        <v>伊藤　政哉</v>
      </c>
      <c r="E10" s="37" t="str">
        <f>IF($K$2&lt;&gt;"","",VLOOKUP(B10,[6]原簿２!$A$3:$J$18,C10+6,FALSE))</f>
        <v>横浜創学館</v>
      </c>
      <c r="F10" s="36" t="str">
        <f>IF($K$2&lt;&gt;"","",VLOOKUP(B10,[6]原簿２!$A$3:$J$18,2,FALSE))</f>
        <v>神奈川県</v>
      </c>
      <c r="G10" s="16"/>
      <c r="H10" s="14"/>
      <c r="J10" s="17"/>
      <c r="M10" s="10"/>
    </row>
    <row r="11" spans="1:13" ht="10.5" customHeight="1" x14ac:dyDescent="0.15">
      <c r="A11" s="33"/>
      <c r="B11" s="33"/>
      <c r="C11" s="33"/>
      <c r="D11" s="36"/>
      <c r="E11" s="37"/>
      <c r="F11" s="36"/>
      <c r="G11" s="18"/>
      <c r="H11" s="19"/>
      <c r="J11" s="17"/>
      <c r="M11" s="10"/>
    </row>
    <row r="12" spans="1:13" ht="10.5" customHeight="1" x14ac:dyDescent="0.15">
      <c r="A12" s="33" t="s">
        <v>7</v>
      </c>
      <c r="B12" s="33" t="s">
        <v>139</v>
      </c>
      <c r="C12" s="33">
        <v>2</v>
      </c>
      <c r="D12" s="36" t="str">
        <f>IF($K$2&lt;&gt;"","",VLOOKUP(B12,[6]原簿２!$A$3:$J$18,C12+2,FALSE))</f>
        <v>吉村　拓真</v>
      </c>
      <c r="E12" s="37" t="str">
        <f>IF($K$2&lt;&gt;"","",VLOOKUP(B12,[6]原簿２!$A$3:$J$18,C12+6,FALSE))</f>
        <v>埼玉栄</v>
      </c>
      <c r="F12" s="36" t="str">
        <f>IF($K$2&lt;&gt;"","",VLOOKUP(B12,[6]原簿２!$A$3:$J$18,2,FALSE))</f>
        <v>埼玉県</v>
      </c>
      <c r="G12" s="16"/>
      <c r="H12" s="9"/>
      <c r="J12" s="17"/>
      <c r="K12" s="12"/>
      <c r="M12" s="10"/>
    </row>
    <row r="13" spans="1:13" ht="10.5" customHeight="1" x14ac:dyDescent="0.15">
      <c r="A13" s="33"/>
      <c r="B13" s="33"/>
      <c r="C13" s="33"/>
      <c r="D13" s="36"/>
      <c r="E13" s="37"/>
      <c r="F13" s="36"/>
      <c r="G13" s="18"/>
      <c r="H13" s="12"/>
      <c r="J13" s="17"/>
      <c r="K13" s="17"/>
      <c r="M13" s="10"/>
    </row>
    <row r="14" spans="1:13" ht="10.5" customHeight="1" x14ac:dyDescent="0.15">
      <c r="A14" s="33" t="s">
        <v>8</v>
      </c>
      <c r="B14" s="33" t="s">
        <v>46</v>
      </c>
      <c r="C14" s="33">
        <v>3</v>
      </c>
      <c r="D14" s="36" t="str">
        <f>IF($K$2&lt;&gt;"","",VLOOKUP(B14,[6]原簿２!$A$3:$J$18,C14+2,FALSE))</f>
        <v>壇　　純平</v>
      </c>
      <c r="E14" s="37" t="str">
        <f>IF($K$2&lt;&gt;"","",VLOOKUP(B14,[6]原簿２!$A$3:$J$18,C14+6,FALSE))</f>
        <v>柏日体</v>
      </c>
      <c r="F14" s="36" t="str">
        <f>IF($K$2&lt;&gt;"","",VLOOKUP(B14,[6]原簿２!$A$3:$J$18,2,FALSE))</f>
        <v>千葉県</v>
      </c>
      <c r="G14" s="16"/>
      <c r="H14" s="14"/>
      <c r="I14" s="12"/>
      <c r="J14" s="17"/>
      <c r="K14" s="17"/>
      <c r="M14" s="10"/>
    </row>
    <row r="15" spans="1:13" ht="10.5" customHeight="1" x14ac:dyDescent="0.15">
      <c r="A15" s="33"/>
      <c r="B15" s="33"/>
      <c r="C15" s="33"/>
      <c r="D15" s="36"/>
      <c r="E15" s="37"/>
      <c r="F15" s="36"/>
      <c r="G15" s="18"/>
      <c r="H15" s="19"/>
      <c r="I15" s="17"/>
      <c r="J15" s="14"/>
      <c r="K15" s="17"/>
      <c r="M15" s="10"/>
    </row>
    <row r="16" spans="1:13" ht="10.5" customHeight="1" x14ac:dyDescent="0.15">
      <c r="A16" s="33" t="s">
        <v>9</v>
      </c>
      <c r="B16" s="33" t="s">
        <v>48</v>
      </c>
      <c r="C16" s="33">
        <v>4</v>
      </c>
      <c r="D16" s="36" t="str">
        <f>IF($K$2&lt;&gt;"","",VLOOKUP(B16,[6]原簿２!$A$3:$J$18,C16+2,FALSE))</f>
        <v>志村　昴紀</v>
      </c>
      <c r="E16" s="37" t="str">
        <f>IF($K$2&lt;&gt;"","",VLOOKUP(B16,[6]原簿２!$A$3:$J$18,C16+6,FALSE))</f>
        <v>水城</v>
      </c>
      <c r="F16" s="36" t="str">
        <f>IF($K$2&lt;&gt;"","",VLOOKUP(B16,[6]原簿２!$A$3:$J$18,2,FALSE))</f>
        <v>茨城県</v>
      </c>
      <c r="G16" s="16"/>
      <c r="H16" s="9"/>
      <c r="I16" s="17"/>
      <c r="K16" s="17"/>
      <c r="M16" s="10"/>
    </row>
    <row r="17" spans="1:13" ht="10.5" customHeight="1" x14ac:dyDescent="0.15">
      <c r="A17" s="33"/>
      <c r="B17" s="33"/>
      <c r="C17" s="33"/>
      <c r="D17" s="36"/>
      <c r="E17" s="37"/>
      <c r="F17" s="36"/>
      <c r="G17" s="18"/>
      <c r="H17" s="12"/>
      <c r="I17" s="14"/>
      <c r="K17" s="17"/>
      <c r="M17" s="10"/>
    </row>
    <row r="18" spans="1:13" ht="10.5" customHeight="1" x14ac:dyDescent="0.15">
      <c r="A18" s="33" t="s">
        <v>10</v>
      </c>
      <c r="B18" s="33" t="s">
        <v>49</v>
      </c>
      <c r="C18" s="33">
        <v>1</v>
      </c>
      <c r="D18" s="36" t="str">
        <f>IF($K$2&lt;&gt;"","",VLOOKUP(B18,[6]原簿２!$A$3:$J$18,C18+2,FALSE))</f>
        <v>三浦　銀太</v>
      </c>
      <c r="E18" s="37" t="str">
        <f>IF($K$2&lt;&gt;"","",VLOOKUP(B18,[6]原簿２!$A$3:$J$18,C18+6,FALSE))</f>
        <v>日本航空</v>
      </c>
      <c r="F18" s="36" t="str">
        <f>IF($K$2&lt;&gt;"","",VLOOKUP(B18,[6]原簿２!$A$3:$J$18,2,FALSE))</f>
        <v>山梨県</v>
      </c>
      <c r="G18" s="16"/>
      <c r="H18" s="14"/>
      <c r="K18" s="17"/>
      <c r="L18" s="20"/>
      <c r="M18" s="10"/>
    </row>
    <row r="19" spans="1:13" ht="10.5" customHeight="1" x14ac:dyDescent="0.15">
      <c r="A19" s="33"/>
      <c r="B19" s="33"/>
      <c r="C19" s="33"/>
      <c r="D19" s="36"/>
      <c r="E19" s="37"/>
      <c r="F19" s="36"/>
      <c r="G19" s="18"/>
      <c r="H19" s="19"/>
      <c r="K19" s="17"/>
      <c r="L19" s="12"/>
      <c r="M19" s="10"/>
    </row>
    <row r="20" spans="1:13" ht="10.5" customHeight="1" x14ac:dyDescent="0.15">
      <c r="A20" s="33" t="s">
        <v>11</v>
      </c>
      <c r="B20" s="33" t="s">
        <v>46</v>
      </c>
      <c r="C20" s="33">
        <v>1</v>
      </c>
      <c r="D20" s="36" t="str">
        <f>IF($K$2&lt;&gt;"","",VLOOKUP(B20,[6]原簿２!$A$3:$J$18,C20+2,FALSE))</f>
        <v>宮﨑　佑介</v>
      </c>
      <c r="E20" s="37" t="str">
        <f>IF($K$2&lt;&gt;"","",VLOOKUP(B20,[6]原簿２!$A$3:$J$18,C20+6,FALSE))</f>
        <v>拓殖大学紅陵</v>
      </c>
      <c r="F20" s="36" t="str">
        <f>IF($K$2&lt;&gt;"","",VLOOKUP(B20,[6]原簿２!$A$3:$J$18,2,FALSE))</f>
        <v>千葉県</v>
      </c>
      <c r="G20" s="16"/>
      <c r="H20" s="9"/>
      <c r="K20" s="17"/>
      <c r="L20" s="17"/>
      <c r="M20" s="10"/>
    </row>
    <row r="21" spans="1:13" ht="10.5" customHeight="1" x14ac:dyDescent="0.15">
      <c r="A21" s="33"/>
      <c r="B21" s="33"/>
      <c r="C21" s="33"/>
      <c r="D21" s="36"/>
      <c r="E21" s="37"/>
      <c r="F21" s="36"/>
      <c r="G21" s="18"/>
      <c r="H21" s="12"/>
      <c r="K21" s="17"/>
      <c r="L21" s="17"/>
      <c r="M21" s="10"/>
    </row>
    <row r="22" spans="1:13" ht="10.5" customHeight="1" x14ac:dyDescent="0.15">
      <c r="A22" s="33" t="s">
        <v>12</v>
      </c>
      <c r="B22" s="33" t="s">
        <v>38</v>
      </c>
      <c r="C22" s="33">
        <v>4</v>
      </c>
      <c r="D22" s="36" t="str">
        <f>IF($K$2&lt;&gt;"","",VLOOKUP(B22,[6]原簿２!$A$3:$J$18,C22+2,FALSE))</f>
        <v>久保木涼介</v>
      </c>
      <c r="E22" s="37" t="str">
        <f>IF($K$2&lt;&gt;"","",VLOOKUP(B22,[6]原簿２!$A$3:$J$18,C22+6,FALSE))</f>
        <v>世田谷学園</v>
      </c>
      <c r="F22" s="36" t="str">
        <f>IF($K$2&lt;&gt;"","",VLOOKUP(B22,[6]原簿２!$A$3:$J$18,2,FALSE))</f>
        <v>東京都</v>
      </c>
      <c r="G22" s="16"/>
      <c r="H22" s="14"/>
      <c r="I22" s="12"/>
      <c r="K22" s="17"/>
      <c r="L22" s="17"/>
      <c r="M22" s="10"/>
    </row>
    <row r="23" spans="1:13" ht="10.5" customHeight="1" x14ac:dyDescent="0.15">
      <c r="A23" s="33"/>
      <c r="B23" s="33"/>
      <c r="C23" s="33"/>
      <c r="D23" s="36"/>
      <c r="E23" s="37"/>
      <c r="F23" s="36"/>
      <c r="G23" s="18"/>
      <c r="H23" s="19"/>
      <c r="I23" s="17"/>
      <c r="K23" s="17"/>
      <c r="L23" s="17"/>
      <c r="M23" s="10"/>
    </row>
    <row r="24" spans="1:13" ht="10.5" customHeight="1" x14ac:dyDescent="0.15">
      <c r="A24" s="33" t="s">
        <v>13</v>
      </c>
      <c r="B24" s="33" t="s">
        <v>44</v>
      </c>
      <c r="C24" s="33">
        <v>3</v>
      </c>
      <c r="D24" s="36" t="str">
        <f>IF($K$2&lt;&gt;"","",VLOOKUP(B24,[6]原簿２!$A$3:$J$18,C24+2,FALSE))</f>
        <v>平原　丈一朗</v>
      </c>
      <c r="E24" s="37" t="str">
        <f>IF($K$2&lt;&gt;"","",VLOOKUP(B24,[6]原簿２!$A$3:$J$18,C24+6,FALSE))</f>
        <v>浦和実業学園</v>
      </c>
      <c r="F24" s="36" t="str">
        <f>IF($K$2&lt;&gt;"","",VLOOKUP(B24,[6]原簿２!$A$3:$J$18,2,FALSE))</f>
        <v>埼玉県</v>
      </c>
      <c r="G24" s="16"/>
      <c r="H24" s="9"/>
      <c r="I24" s="17"/>
      <c r="J24" s="12"/>
      <c r="K24" s="17"/>
      <c r="L24" s="17"/>
      <c r="M24" s="10"/>
    </row>
    <row r="25" spans="1:13" ht="10.5" customHeight="1" x14ac:dyDescent="0.15">
      <c r="A25" s="33"/>
      <c r="B25" s="33"/>
      <c r="C25" s="33"/>
      <c r="D25" s="36"/>
      <c r="E25" s="37"/>
      <c r="F25" s="36"/>
      <c r="G25" s="18"/>
      <c r="H25" s="12"/>
      <c r="I25" s="14"/>
      <c r="J25" s="17"/>
      <c r="K25" s="17"/>
      <c r="L25" s="17"/>
      <c r="M25" s="10"/>
    </row>
    <row r="26" spans="1:13" ht="10.5" customHeight="1" x14ac:dyDescent="0.15">
      <c r="A26" s="33" t="s">
        <v>14</v>
      </c>
      <c r="B26" s="33" t="s">
        <v>140</v>
      </c>
      <c r="C26" s="33">
        <v>2</v>
      </c>
      <c r="D26" s="36" t="str">
        <f>IF($K$2&lt;&gt;"","",VLOOKUP(B26,[6]原簿２!$A$3:$J$18,C26+2,FALSE))</f>
        <v>並木　翔冴</v>
      </c>
      <c r="E26" s="37" t="str">
        <f>IF($K$2&lt;&gt;"","",VLOOKUP(B26,[6]原簿２!$A$3:$J$18,C26+6,FALSE))</f>
        <v>東洋大学附属牛久</v>
      </c>
      <c r="F26" s="36" t="str">
        <f>IF($K$2&lt;&gt;"","",VLOOKUP(B26,[6]原簿２!$A$3:$J$18,2,FALSE))</f>
        <v>茨城県</v>
      </c>
      <c r="G26" s="16"/>
      <c r="H26" s="14"/>
      <c r="J26" s="17"/>
      <c r="K26" s="17"/>
      <c r="L26" s="17"/>
      <c r="M26" s="10"/>
    </row>
    <row r="27" spans="1:13" ht="10.5" customHeight="1" x14ac:dyDescent="0.15">
      <c r="A27" s="33"/>
      <c r="B27" s="33"/>
      <c r="C27" s="33"/>
      <c r="D27" s="36"/>
      <c r="E27" s="37"/>
      <c r="F27" s="36"/>
      <c r="G27" s="18"/>
      <c r="H27" s="19"/>
      <c r="J27" s="17"/>
      <c r="K27" s="14"/>
      <c r="L27" s="17"/>
      <c r="M27" s="10"/>
    </row>
    <row r="28" spans="1:13" ht="10.5" customHeight="1" x14ac:dyDescent="0.15">
      <c r="A28" s="33" t="s">
        <v>15</v>
      </c>
      <c r="B28" s="33" t="s">
        <v>141</v>
      </c>
      <c r="C28" s="33">
        <v>2</v>
      </c>
      <c r="D28" s="36" t="str">
        <f>IF($K$2&lt;&gt;"","",VLOOKUP(B28,[6]原簿２!$A$3:$J$18,C28+2,FALSE))</f>
        <v>山口　広夢</v>
      </c>
      <c r="E28" s="37" t="str">
        <f>IF($K$2&lt;&gt;"","",VLOOKUP(B28,[6]原簿２!$A$3:$J$18,C28+6,FALSE))</f>
        <v>高崎商科大学附属</v>
      </c>
      <c r="F28" s="36" t="str">
        <f>IF($K$2&lt;&gt;"","",VLOOKUP(B28,[6]原簿２!$A$3:$J$18,2,FALSE))</f>
        <v>群馬県</v>
      </c>
      <c r="G28" s="16"/>
      <c r="H28" s="9"/>
      <c r="J28" s="17"/>
      <c r="L28" s="17"/>
      <c r="M28" s="10"/>
    </row>
    <row r="29" spans="1:13" ht="10.5" customHeight="1" x14ac:dyDescent="0.15">
      <c r="A29" s="33"/>
      <c r="B29" s="33"/>
      <c r="C29" s="33"/>
      <c r="D29" s="36"/>
      <c r="E29" s="37"/>
      <c r="F29" s="36"/>
      <c r="G29" s="18"/>
      <c r="H29" s="12"/>
      <c r="J29" s="17"/>
      <c r="L29" s="17"/>
      <c r="M29" s="10"/>
    </row>
    <row r="30" spans="1:13" ht="10.5" customHeight="1" x14ac:dyDescent="0.15">
      <c r="A30" s="33" t="s">
        <v>16</v>
      </c>
      <c r="B30" s="33" t="s">
        <v>142</v>
      </c>
      <c r="C30" s="33">
        <v>3</v>
      </c>
      <c r="D30" s="36" t="str">
        <f>IF($K$2&lt;&gt;"","",VLOOKUP(B30,[6]原簿２!$A$3:$J$18,C30+2,FALSE))</f>
        <v>中村　良太</v>
      </c>
      <c r="E30" s="37" t="str">
        <f>IF($K$2&lt;&gt;"","",VLOOKUP(B30,[6]原簿２!$A$3:$J$18,C30+6,FALSE))</f>
        <v>日本航空</v>
      </c>
      <c r="F30" s="36" t="str">
        <f>IF($K$2&lt;&gt;"","",VLOOKUP(B30,[6]原簿２!$A$3:$J$18,2,FALSE))</f>
        <v>山梨県</v>
      </c>
      <c r="G30" s="16"/>
      <c r="H30" s="14"/>
      <c r="I30" s="12"/>
      <c r="J30" s="17"/>
      <c r="L30" s="17"/>
      <c r="M30" s="10"/>
    </row>
    <row r="31" spans="1:13" ht="10.5" customHeight="1" x14ac:dyDescent="0.15">
      <c r="A31" s="33"/>
      <c r="B31" s="33"/>
      <c r="C31" s="33"/>
      <c r="D31" s="36"/>
      <c r="E31" s="37"/>
      <c r="F31" s="36"/>
      <c r="G31" s="18"/>
      <c r="H31" s="19"/>
      <c r="I31" s="17"/>
      <c r="J31" s="14"/>
      <c r="L31" s="17"/>
      <c r="M31" s="10"/>
    </row>
    <row r="32" spans="1:13" ht="10.5" customHeight="1" x14ac:dyDescent="0.15">
      <c r="A32" s="33" t="s">
        <v>17</v>
      </c>
      <c r="B32" s="33" t="s">
        <v>143</v>
      </c>
      <c r="C32" s="33">
        <v>4</v>
      </c>
      <c r="D32" s="36" t="str">
        <f>IF($K$2&lt;&gt;"","",VLOOKUP(B32,[6]原簿２!$A$3:$J$18,C32+2,FALSE))</f>
        <v>本賀　智貴</v>
      </c>
      <c r="E32" s="37" t="str">
        <f>IF($K$2&lt;&gt;"","",VLOOKUP(B32,[6]原簿２!$A$3:$J$18,C32+6,FALSE))</f>
        <v>法政大学第二</v>
      </c>
      <c r="F32" s="36" t="str">
        <f>IF($K$2&lt;&gt;"","",VLOOKUP(B32,[6]原簿２!$A$3:$J$18,2,FALSE))</f>
        <v>神奈川県</v>
      </c>
      <c r="G32" s="16"/>
      <c r="H32" s="9"/>
      <c r="I32" s="17"/>
      <c r="L32" s="17"/>
      <c r="M32" s="10"/>
    </row>
    <row r="33" spans="1:13" ht="10.5" customHeight="1" x14ac:dyDescent="0.15">
      <c r="A33" s="33"/>
      <c r="B33" s="33"/>
      <c r="C33" s="33"/>
      <c r="D33" s="36"/>
      <c r="E33" s="37"/>
      <c r="F33" s="36"/>
      <c r="G33" s="18"/>
      <c r="H33" s="12"/>
      <c r="I33" s="14"/>
      <c r="L33" s="17"/>
      <c r="M33" s="10"/>
    </row>
    <row r="34" spans="1:13" ht="10.5" customHeight="1" x14ac:dyDescent="0.15">
      <c r="A34" s="33" t="s">
        <v>18</v>
      </c>
      <c r="B34" s="33" t="s">
        <v>144</v>
      </c>
      <c r="C34" s="33">
        <v>1</v>
      </c>
      <c r="D34" s="36" t="str">
        <f>IF($K$2&lt;&gt;"","",VLOOKUP(B34,[6]原簿２!$A$3:$J$18,C34+2,FALSE))</f>
        <v>栗田　英樹</v>
      </c>
      <c r="E34" s="37" t="str">
        <f>IF($K$2&lt;&gt;"","",VLOOKUP(B34,[6]原簿２!$A$3:$J$18,C34+6,FALSE))</f>
        <v>作新学院</v>
      </c>
      <c r="F34" s="36" t="str">
        <f>IF($K$2&lt;&gt;"","",VLOOKUP(B34,[6]原簿２!$A$3:$J$18,2,FALSE))</f>
        <v>栃木県</v>
      </c>
      <c r="G34" s="16"/>
      <c r="H34" s="14"/>
      <c r="L34" s="17"/>
      <c r="M34" s="10"/>
    </row>
    <row r="35" spans="1:13" ht="10.5" customHeight="1" x14ac:dyDescent="0.15">
      <c r="A35" s="33"/>
      <c r="B35" s="33"/>
      <c r="C35" s="33"/>
      <c r="D35" s="36"/>
      <c r="E35" s="37"/>
      <c r="F35" s="36"/>
      <c r="L35" s="17"/>
      <c r="M35" s="20"/>
    </row>
    <row r="36" spans="1:13" ht="10.5" customHeight="1" x14ac:dyDescent="0.15">
      <c r="A36" s="33" t="s">
        <v>19</v>
      </c>
      <c r="B36" s="33" t="s">
        <v>145</v>
      </c>
      <c r="C36" s="33">
        <v>1</v>
      </c>
      <c r="D36" s="36" t="str">
        <f>IF($K$2&lt;&gt;"","",VLOOKUP(B36,[6]原簿２!$A$3:$J$18,C36+2,FALSE))</f>
        <v>大久保　旭飛</v>
      </c>
      <c r="E36" s="37" t="str">
        <f>IF($K$2&lt;&gt;"","",VLOOKUP(B36,[6]原簿２!$A$3:$J$18,C36+6,FALSE))</f>
        <v>横浜創学館</v>
      </c>
      <c r="F36" s="36" t="str">
        <f>IF($K$2&lt;&gt;"","",VLOOKUP(B36,[6]原簿２!$A$3:$J$18,2,FALSE))</f>
        <v>神奈川県</v>
      </c>
      <c r="G36" s="9"/>
      <c r="H36" s="9"/>
      <c r="I36" s="10"/>
      <c r="L36" s="17"/>
      <c r="M36" s="10"/>
    </row>
    <row r="37" spans="1:13" ht="10.5" customHeight="1" x14ac:dyDescent="0.15">
      <c r="A37" s="33"/>
      <c r="B37" s="33"/>
      <c r="C37" s="33"/>
      <c r="D37" s="36"/>
      <c r="E37" s="37"/>
      <c r="F37" s="36"/>
      <c r="G37" s="18"/>
      <c r="H37" s="12"/>
      <c r="I37" s="9"/>
      <c r="L37" s="17"/>
      <c r="M37" s="10"/>
    </row>
    <row r="38" spans="1:13" ht="10.5" customHeight="1" x14ac:dyDescent="0.15">
      <c r="A38" s="33" t="s">
        <v>20</v>
      </c>
      <c r="B38" s="33" t="s">
        <v>146</v>
      </c>
      <c r="C38" s="33">
        <v>3</v>
      </c>
      <c r="D38" s="36" t="str">
        <f>IF($K$2&lt;&gt;"","",VLOOKUP(B38,[6]原簿２!$A$3:$J$18,C38+2,FALSE))</f>
        <v>堤　塁</v>
      </c>
      <c r="E38" s="37" t="str">
        <f>IF($K$2&lt;&gt;"","",VLOOKUP(B38,[6]原簿２!$A$3:$J$18,C38+6,FALSE))</f>
        <v>茨城県立水戸商業</v>
      </c>
      <c r="F38" s="36" t="str">
        <f>IF($K$2&lt;&gt;"","",VLOOKUP(B38,[6]原簿２!$A$3:$J$18,2,FALSE))</f>
        <v>茨城県</v>
      </c>
      <c r="G38" s="16"/>
      <c r="H38" s="14"/>
      <c r="I38" s="10"/>
      <c r="J38" s="15"/>
      <c r="L38" s="17"/>
      <c r="M38" s="10"/>
    </row>
    <row r="39" spans="1:13" ht="10.5" customHeight="1" x14ac:dyDescent="0.15">
      <c r="A39" s="33"/>
      <c r="B39" s="33"/>
      <c r="C39" s="33"/>
      <c r="D39" s="36"/>
      <c r="E39" s="37"/>
      <c r="F39" s="36"/>
      <c r="G39" s="21"/>
      <c r="H39" s="10"/>
      <c r="I39" s="10"/>
      <c r="J39" s="20"/>
      <c r="L39" s="17"/>
      <c r="M39" s="10"/>
    </row>
    <row r="40" spans="1:13" ht="10.5" customHeight="1" x14ac:dyDescent="0.15">
      <c r="A40" s="33" t="s">
        <v>21</v>
      </c>
      <c r="B40" s="33" t="s">
        <v>147</v>
      </c>
      <c r="C40" s="33">
        <v>4</v>
      </c>
      <c r="D40" s="36" t="str">
        <f>IF($K$2&lt;&gt;"","",VLOOKUP(B40,[6]原簿２!$A$3:$J$18,C40+2,FALSE))</f>
        <v>ｴﾄﾞﾜｰｽﾞ陸</v>
      </c>
      <c r="E40" s="37" t="str">
        <f>IF($K$2&lt;&gt;"","",VLOOKUP(B40,[6]原簿２!$A$3:$J$18,C40+6,FALSE))</f>
        <v>山梨学院</v>
      </c>
      <c r="F40" s="36" t="str">
        <f>IF($K$2&lt;&gt;"","",VLOOKUP(B40,[6]原簿２!$A$3:$J$18,2,FALSE))</f>
        <v>山梨県</v>
      </c>
      <c r="G40" s="16"/>
      <c r="H40" s="9"/>
      <c r="I40" s="17"/>
      <c r="J40" s="12"/>
      <c r="L40" s="17"/>
      <c r="M40" s="10"/>
    </row>
    <row r="41" spans="1:13" ht="10.5" customHeight="1" x14ac:dyDescent="0.15">
      <c r="A41" s="33"/>
      <c r="B41" s="33"/>
      <c r="C41" s="33"/>
      <c r="D41" s="36"/>
      <c r="E41" s="37"/>
      <c r="F41" s="36"/>
      <c r="G41" s="18"/>
      <c r="H41" s="12"/>
      <c r="I41" s="14"/>
      <c r="J41" s="17"/>
      <c r="L41" s="17"/>
      <c r="M41" s="10"/>
    </row>
    <row r="42" spans="1:13" ht="10.5" customHeight="1" x14ac:dyDescent="0.15">
      <c r="A42" s="33" t="s">
        <v>22</v>
      </c>
      <c r="B42" s="33" t="s">
        <v>148</v>
      </c>
      <c r="C42" s="33">
        <v>2</v>
      </c>
      <c r="D42" s="36" t="str">
        <f>IF($K$2&lt;&gt;"","",VLOOKUP(B42,[6]原簿２!$A$3:$J$18,C42+2,FALSE))</f>
        <v>坪内雄希</v>
      </c>
      <c r="E42" s="37" t="str">
        <f>IF($K$2&lt;&gt;"","",VLOOKUP(B42,[6]原簿２!$A$3:$J$18,C42+6,FALSE))</f>
        <v>保善</v>
      </c>
      <c r="F42" s="36" t="str">
        <f>IF($K$2&lt;&gt;"","",VLOOKUP(B42,[6]原簿２!$A$3:$J$18,2,FALSE))</f>
        <v>東京都</v>
      </c>
      <c r="G42" s="16"/>
      <c r="H42" s="14"/>
      <c r="J42" s="17"/>
      <c r="L42" s="17"/>
      <c r="M42" s="10"/>
    </row>
    <row r="43" spans="1:13" ht="10.5" customHeight="1" x14ac:dyDescent="0.15">
      <c r="A43" s="33"/>
      <c r="B43" s="33"/>
      <c r="C43" s="33"/>
      <c r="D43" s="36"/>
      <c r="E43" s="37"/>
      <c r="F43" s="36"/>
      <c r="G43" s="18"/>
      <c r="H43" s="19"/>
      <c r="J43" s="17"/>
      <c r="L43" s="17"/>
      <c r="M43" s="10"/>
    </row>
    <row r="44" spans="1:13" ht="10.5" customHeight="1" x14ac:dyDescent="0.15">
      <c r="A44" s="33" t="s">
        <v>23</v>
      </c>
      <c r="B44" s="33" t="s">
        <v>149</v>
      </c>
      <c r="C44" s="33">
        <v>2</v>
      </c>
      <c r="D44" s="36" t="str">
        <f>IF($K$2&lt;&gt;"","",VLOOKUP(B44,[6]原簿２!$A$3:$J$18,C44+2,FALSE))</f>
        <v>河野　力也</v>
      </c>
      <c r="E44" s="37" t="str">
        <f>IF($K$2&lt;&gt;"","",VLOOKUP(B44,[6]原簿２!$A$3:$J$18,C44+6,FALSE))</f>
        <v>拓殖大学紅陵</v>
      </c>
      <c r="F44" s="36" t="str">
        <f>IF($K$2&lt;&gt;"","",VLOOKUP(B44,[6]原簿２!$A$3:$J$18,2,FALSE))</f>
        <v>千葉県</v>
      </c>
      <c r="G44" s="16"/>
      <c r="H44" s="9"/>
      <c r="J44" s="17"/>
      <c r="K44" s="12"/>
      <c r="L44" s="17"/>
      <c r="M44" s="10"/>
    </row>
    <row r="45" spans="1:13" ht="10.5" customHeight="1" x14ac:dyDescent="0.15">
      <c r="A45" s="33"/>
      <c r="B45" s="33"/>
      <c r="C45" s="33"/>
      <c r="D45" s="36"/>
      <c r="E45" s="37"/>
      <c r="F45" s="36"/>
      <c r="G45" s="18"/>
      <c r="H45" s="12"/>
      <c r="J45" s="17"/>
      <c r="K45" s="17"/>
      <c r="L45" s="17"/>
      <c r="M45" s="10"/>
    </row>
    <row r="46" spans="1:13" ht="10.5" customHeight="1" x14ac:dyDescent="0.15">
      <c r="A46" s="33" t="s">
        <v>24</v>
      </c>
      <c r="B46" s="33" t="s">
        <v>150</v>
      </c>
      <c r="C46" s="33">
        <v>3</v>
      </c>
      <c r="D46" s="36" t="str">
        <f>IF($K$2&lt;&gt;"","",VLOOKUP(B46,[6]原簿２!$A$3:$J$18,C46+2,FALSE))</f>
        <v>福冨　翔一</v>
      </c>
      <c r="E46" s="37" t="str">
        <f>IF($K$2&lt;&gt;"","",VLOOKUP(B46,[6]原簿２!$A$3:$J$18,C46+6,FALSE))</f>
        <v>作新学院</v>
      </c>
      <c r="F46" s="36" t="str">
        <f>IF($K$2&lt;&gt;"","",VLOOKUP(B46,[6]原簿２!$A$3:$J$18,2,FALSE))</f>
        <v>栃木県</v>
      </c>
      <c r="G46" s="16"/>
      <c r="H46" s="14"/>
      <c r="I46" s="12"/>
      <c r="J46" s="17"/>
      <c r="K46" s="17"/>
      <c r="L46" s="17"/>
      <c r="M46" s="10"/>
    </row>
    <row r="47" spans="1:13" ht="10.5" customHeight="1" x14ac:dyDescent="0.15">
      <c r="A47" s="33"/>
      <c r="B47" s="33"/>
      <c r="C47" s="33"/>
      <c r="D47" s="36"/>
      <c r="E47" s="37"/>
      <c r="F47" s="36"/>
      <c r="G47" s="18"/>
      <c r="H47" s="19"/>
      <c r="I47" s="17"/>
      <c r="J47" s="14"/>
      <c r="K47" s="17"/>
      <c r="L47" s="17"/>
      <c r="M47" s="10"/>
    </row>
    <row r="48" spans="1:13" ht="10.5" customHeight="1" x14ac:dyDescent="0.15">
      <c r="A48" s="33" t="s">
        <v>25</v>
      </c>
      <c r="B48" s="33" t="s">
        <v>151</v>
      </c>
      <c r="C48" s="33">
        <v>4</v>
      </c>
      <c r="D48" s="36" t="str">
        <f>IF($K$2&lt;&gt;"","",VLOOKUP(B48,[6]原簿２!$A$3:$J$18,C48+2,FALSE))</f>
        <v>冨田　純也</v>
      </c>
      <c r="E48" s="37" t="str">
        <f>IF($K$2&lt;&gt;"","",VLOOKUP(B48,[6]原簿２!$A$3:$J$18,C48+6,FALSE))</f>
        <v>花咲徳栄</v>
      </c>
      <c r="F48" s="36" t="str">
        <f>IF($K$2&lt;&gt;"","",VLOOKUP(B48,[6]原簿２!$A$3:$J$18,2,FALSE))</f>
        <v>埼玉県</v>
      </c>
      <c r="G48" s="16"/>
      <c r="H48" s="9"/>
      <c r="I48" s="17"/>
      <c r="K48" s="17"/>
      <c r="L48" s="17"/>
      <c r="M48" s="10"/>
    </row>
    <row r="49" spans="1:13" ht="10.5" customHeight="1" x14ac:dyDescent="0.15">
      <c r="A49" s="33"/>
      <c r="B49" s="33"/>
      <c r="C49" s="33"/>
      <c r="D49" s="36"/>
      <c r="E49" s="37"/>
      <c r="F49" s="36"/>
      <c r="G49" s="18"/>
      <c r="H49" s="12"/>
      <c r="I49" s="14"/>
      <c r="K49" s="17"/>
      <c r="L49" s="17"/>
      <c r="M49" s="10"/>
    </row>
    <row r="50" spans="1:13" ht="10.5" customHeight="1" x14ac:dyDescent="0.15">
      <c r="A50" s="33" t="s">
        <v>26</v>
      </c>
      <c r="B50" s="33" t="s">
        <v>152</v>
      </c>
      <c r="C50" s="33">
        <v>1</v>
      </c>
      <c r="D50" s="36" t="str">
        <f>IF($K$2&lt;&gt;"","",VLOOKUP(B50,[6]原簿２!$A$3:$J$18,C50+2,FALSE))</f>
        <v>小峯　仁志</v>
      </c>
      <c r="E50" s="37" t="str">
        <f>IF($K$2&lt;&gt;"","",VLOOKUP(B50,[6]原簿２!$A$3:$J$18,C50+6,FALSE))</f>
        <v>高崎商科大学附属</v>
      </c>
      <c r="F50" s="36" t="str">
        <f>IF($K$2&lt;&gt;"","",VLOOKUP(B50,[6]原簿２!$A$3:$J$18,2,FALSE))</f>
        <v>群馬県</v>
      </c>
      <c r="G50" s="16"/>
      <c r="H50" s="14"/>
      <c r="K50" s="17"/>
      <c r="L50" s="22"/>
      <c r="M50" s="10"/>
    </row>
    <row r="51" spans="1:13" ht="10.5" customHeight="1" x14ac:dyDescent="0.15">
      <c r="A51" s="33"/>
      <c r="B51" s="33"/>
      <c r="C51" s="33"/>
      <c r="D51" s="36"/>
      <c r="E51" s="37"/>
      <c r="F51" s="36"/>
      <c r="G51" s="18"/>
      <c r="H51" s="19"/>
      <c r="K51" s="17"/>
      <c r="M51" s="10"/>
    </row>
    <row r="52" spans="1:13" ht="10.5" customHeight="1" x14ac:dyDescent="0.15">
      <c r="A52" s="33" t="s">
        <v>27</v>
      </c>
      <c r="B52" s="33" t="s">
        <v>153</v>
      </c>
      <c r="C52" s="33">
        <v>1</v>
      </c>
      <c r="D52" s="36" t="str">
        <f>IF($K$2&lt;&gt;"","",VLOOKUP(B52,[6]原簿２!$A$3:$J$18,C52+2,FALSE))</f>
        <v>中野　力斗</v>
      </c>
      <c r="E52" s="37" t="str">
        <f>IF($K$2&lt;&gt;"","",VLOOKUP(B52,[6]原簿２!$A$3:$J$18,C52+6,FALSE))</f>
        <v>花咲徳栄</v>
      </c>
      <c r="F52" s="36" t="str">
        <f>IF($K$2&lt;&gt;"","",VLOOKUP(B52,[6]原簿２!$A$3:$J$18,2,FALSE))</f>
        <v>埼玉県</v>
      </c>
      <c r="G52" s="16"/>
      <c r="H52" s="9"/>
      <c r="K52" s="17"/>
      <c r="M52" s="10"/>
    </row>
    <row r="53" spans="1:13" ht="10.5" customHeight="1" x14ac:dyDescent="0.15">
      <c r="A53" s="33"/>
      <c r="B53" s="33"/>
      <c r="C53" s="33"/>
      <c r="D53" s="36"/>
      <c r="E53" s="37"/>
      <c r="F53" s="36"/>
      <c r="G53" s="18"/>
      <c r="H53" s="12"/>
      <c r="K53" s="17"/>
      <c r="M53" s="10"/>
    </row>
    <row r="54" spans="1:13" ht="10.5" customHeight="1" x14ac:dyDescent="0.15">
      <c r="A54" s="33" t="s">
        <v>28</v>
      </c>
      <c r="B54" s="33" t="s">
        <v>38</v>
      </c>
      <c r="C54" s="33">
        <v>3</v>
      </c>
      <c r="D54" s="36" t="str">
        <f>IF($K$2&lt;&gt;"","",VLOOKUP(B54,[6]原簿２!$A$3:$J$18,C54+2,FALSE))</f>
        <v>平田拓也</v>
      </c>
      <c r="E54" s="37" t="str">
        <f>IF($K$2&lt;&gt;"","",VLOOKUP(B54,[6]原簿２!$A$3:$J$18,C54+6,FALSE))</f>
        <v>日大鶴ヶ丘</v>
      </c>
      <c r="F54" s="36" t="str">
        <f>IF($K$2&lt;&gt;"","",VLOOKUP(B54,[6]原簿２!$A$3:$J$18,2,FALSE))</f>
        <v>東京都</v>
      </c>
      <c r="G54" s="16"/>
      <c r="H54" s="14"/>
      <c r="I54" s="12"/>
      <c r="K54" s="17"/>
      <c r="M54" s="10"/>
    </row>
    <row r="55" spans="1:13" ht="10.5" customHeight="1" x14ac:dyDescent="0.15">
      <c r="A55" s="33"/>
      <c r="B55" s="33"/>
      <c r="C55" s="33"/>
      <c r="D55" s="36"/>
      <c r="E55" s="37"/>
      <c r="F55" s="36"/>
      <c r="G55" s="18"/>
      <c r="H55" s="19"/>
      <c r="I55" s="17"/>
      <c r="K55" s="17"/>
      <c r="M55" s="10"/>
    </row>
    <row r="56" spans="1:13" ht="10.5" customHeight="1" x14ac:dyDescent="0.15">
      <c r="A56" s="33" t="s">
        <v>29</v>
      </c>
      <c r="B56" s="33" t="s">
        <v>41</v>
      </c>
      <c r="C56" s="33">
        <v>4</v>
      </c>
      <c r="D56" s="36" t="str">
        <f>IF($K$2&lt;&gt;"","",VLOOKUP(B56,[6]原簿２!$A$3:$J$18,C56+2,FALSE))</f>
        <v>本島　悠稀</v>
      </c>
      <c r="E56" s="37" t="str">
        <f>IF($K$2&lt;&gt;"","",VLOOKUP(B56,[6]原簿２!$A$3:$J$18,C56+6,FALSE))</f>
        <v>県立前橋工業</v>
      </c>
      <c r="F56" s="36" t="str">
        <f>IF($K$2&lt;&gt;"","",VLOOKUP(B56,[6]原簿２!$A$3:$J$18,2,FALSE))</f>
        <v>群馬県</v>
      </c>
      <c r="G56" s="16"/>
      <c r="H56" s="9"/>
      <c r="I56" s="17"/>
      <c r="J56" s="12"/>
      <c r="K56" s="17"/>
      <c r="M56" s="10"/>
    </row>
    <row r="57" spans="1:13" ht="10.5" customHeight="1" x14ac:dyDescent="0.15">
      <c r="A57" s="33"/>
      <c r="B57" s="33"/>
      <c r="C57" s="33"/>
      <c r="D57" s="36"/>
      <c r="E57" s="37"/>
      <c r="F57" s="36"/>
      <c r="G57" s="18"/>
      <c r="H57" s="12"/>
      <c r="I57" s="14"/>
      <c r="J57" s="17"/>
      <c r="K57" s="17"/>
      <c r="M57" s="10"/>
    </row>
    <row r="58" spans="1:13" ht="10.5" customHeight="1" x14ac:dyDescent="0.15">
      <c r="A58" s="33" t="s">
        <v>30</v>
      </c>
      <c r="B58" s="33" t="s">
        <v>154</v>
      </c>
      <c r="C58" s="33">
        <v>2</v>
      </c>
      <c r="D58" s="36" t="str">
        <f>IF($K$2&lt;&gt;"","",VLOOKUP(B58,[6]原簿２!$A$3:$J$18,C58+2,FALSE))</f>
        <v>寺澤　寿仁亜</v>
      </c>
      <c r="E58" s="37" t="str">
        <f>IF($K$2&lt;&gt;"","",VLOOKUP(B58,[6]原簿２!$A$3:$J$18,C58+6,FALSE))</f>
        <v>作新学院</v>
      </c>
      <c r="F58" s="36" t="str">
        <f>IF($K$2&lt;&gt;"","",VLOOKUP(B58,[6]原簿２!$A$3:$J$18,2,FALSE))</f>
        <v>栃木県</v>
      </c>
      <c r="G58" s="16"/>
      <c r="H58" s="14"/>
      <c r="J58" s="17"/>
      <c r="K58" s="17"/>
      <c r="M58" s="10"/>
    </row>
    <row r="59" spans="1:13" ht="10.5" customHeight="1" x14ac:dyDescent="0.15">
      <c r="A59" s="33"/>
      <c r="B59" s="33"/>
      <c r="C59" s="33"/>
      <c r="D59" s="36"/>
      <c r="E59" s="37"/>
      <c r="F59" s="36"/>
      <c r="G59" s="18"/>
      <c r="H59" s="19"/>
      <c r="J59" s="17"/>
      <c r="K59" s="14"/>
      <c r="M59" s="10"/>
    </row>
    <row r="60" spans="1:13" ht="10.5" customHeight="1" x14ac:dyDescent="0.15">
      <c r="A60" s="33" t="s">
        <v>31</v>
      </c>
      <c r="B60" s="33" t="s">
        <v>155</v>
      </c>
      <c r="C60" s="33">
        <v>2</v>
      </c>
      <c r="D60" s="36" t="str">
        <f>IF($K$2&lt;&gt;"","",VLOOKUP(B60,[6]原簿２!$A$3:$J$18,C60+2,FALSE))</f>
        <v>大内　健夢</v>
      </c>
      <c r="E60" s="37" t="str">
        <f>IF($K$2&lt;&gt;"","",VLOOKUP(B60,[6]原簿２!$A$3:$J$18,C60+6,FALSE))</f>
        <v>山梨学院</v>
      </c>
      <c r="F60" s="36" t="str">
        <f>IF($K$2&lt;&gt;"","",VLOOKUP(B60,[6]原簿２!$A$3:$J$18,2,FALSE))</f>
        <v>山梨県</v>
      </c>
      <c r="G60" s="16"/>
      <c r="H60" s="9"/>
      <c r="J60" s="17"/>
      <c r="M60" s="10"/>
    </row>
    <row r="61" spans="1:13" ht="10.5" customHeight="1" x14ac:dyDescent="0.15">
      <c r="A61" s="33"/>
      <c r="B61" s="33"/>
      <c r="C61" s="33"/>
      <c r="D61" s="36"/>
      <c r="E61" s="37"/>
      <c r="F61" s="36"/>
      <c r="G61" s="18"/>
      <c r="H61" s="12"/>
      <c r="J61" s="17"/>
      <c r="M61" s="10"/>
    </row>
    <row r="62" spans="1:13" ht="10.5" customHeight="1" x14ac:dyDescent="0.15">
      <c r="A62" s="33" t="s">
        <v>32</v>
      </c>
      <c r="B62" s="33" t="s">
        <v>156</v>
      </c>
      <c r="C62" s="33">
        <v>3</v>
      </c>
      <c r="D62" s="36" t="str">
        <f>IF($K$2&lt;&gt;"","",VLOOKUP(B62,[6]原簿２!$A$3:$J$18,C62+2,FALSE))</f>
        <v>八木　勇人</v>
      </c>
      <c r="E62" s="37" t="str">
        <f>IF($K$2&lt;&gt;"","",VLOOKUP(B62,[6]原簿２!$A$3:$J$18,C62+6,FALSE))</f>
        <v>光明学園相模原</v>
      </c>
      <c r="F62" s="36" t="str">
        <f>IF($K$2&lt;&gt;"","",VLOOKUP(B62,[6]原簿２!$A$3:$J$18,2,FALSE))</f>
        <v>神奈川県</v>
      </c>
      <c r="G62" s="16"/>
      <c r="H62" s="14"/>
      <c r="I62" s="12"/>
      <c r="J62" s="17"/>
      <c r="M62" s="10"/>
    </row>
    <row r="63" spans="1:13" ht="10.5" customHeight="1" x14ac:dyDescent="0.15">
      <c r="A63" s="33"/>
      <c r="B63" s="33"/>
      <c r="C63" s="33"/>
      <c r="D63" s="36"/>
      <c r="E63" s="37"/>
      <c r="F63" s="36"/>
      <c r="G63" s="18"/>
      <c r="H63" s="19"/>
      <c r="I63" s="17"/>
      <c r="J63" s="14"/>
      <c r="M63" s="10"/>
    </row>
    <row r="64" spans="1:13" ht="10.5" customHeight="1" x14ac:dyDescent="0.15">
      <c r="A64" s="33" t="s">
        <v>33</v>
      </c>
      <c r="B64" s="33" t="s">
        <v>136</v>
      </c>
      <c r="C64" s="33">
        <v>4</v>
      </c>
      <c r="D64" s="36" t="str">
        <f>IF($K$2&lt;&gt;"","",VLOOKUP(B64,[6]原簿２!$A$3:$J$18,C64+2,FALSE))</f>
        <v>久住呂　光彦</v>
      </c>
      <c r="E64" s="37" t="str">
        <f>IF($K$2&lt;&gt;"","",VLOOKUP(B64,[6]原簿２!$A$3:$J$18,C64+6,FALSE))</f>
        <v>秀明八千代</v>
      </c>
      <c r="F64" s="36" t="str">
        <f>IF($K$2&lt;&gt;"","",VLOOKUP(B64,[6]原簿２!$A$3:$J$18,2,FALSE))</f>
        <v>千葉県</v>
      </c>
      <c r="G64" s="21"/>
      <c r="H64" s="10"/>
      <c r="I64" s="17"/>
      <c r="J64" s="10"/>
      <c r="M64" s="10"/>
    </row>
    <row r="65" spans="1:13" ht="10.5" customHeight="1" x14ac:dyDescent="0.15">
      <c r="A65" s="33"/>
      <c r="B65" s="33"/>
      <c r="C65" s="33"/>
      <c r="D65" s="36"/>
      <c r="E65" s="37"/>
      <c r="F65" s="36"/>
      <c r="G65" s="23"/>
      <c r="H65" s="12"/>
      <c r="I65" s="14"/>
      <c r="J65" s="10"/>
      <c r="M65" s="10"/>
    </row>
    <row r="66" spans="1:13" ht="10.5" customHeight="1" x14ac:dyDescent="0.15">
      <c r="A66" s="33" t="s">
        <v>34</v>
      </c>
      <c r="B66" s="33" t="s">
        <v>157</v>
      </c>
      <c r="C66" s="33">
        <v>1</v>
      </c>
      <c r="D66" s="36" t="str">
        <f>IF($K$2&lt;&gt;"","",VLOOKUP(B66,[6]原簿２!$A$3:$J$18,C66+2,FALSE))</f>
        <v>齋藤　瞭太</v>
      </c>
      <c r="E66" s="37" t="str">
        <f>IF($K$2&lt;&gt;"","",VLOOKUP(B66,[6]原簿２!$A$3:$J$18,C66+6,FALSE))</f>
        <v>茨城県立水戸商業</v>
      </c>
      <c r="F66" s="36" t="str">
        <f>IF($K$2&lt;&gt;"","",VLOOKUP(B66,[6]原簿２!$A$3:$J$18,2,FALSE))</f>
        <v>茨城県</v>
      </c>
      <c r="G66" s="13"/>
      <c r="H66" s="14"/>
      <c r="M66" s="10"/>
    </row>
    <row r="67" spans="1:13" ht="10.5" customHeight="1" x14ac:dyDescent="0.15">
      <c r="A67" s="33"/>
      <c r="B67" s="33"/>
      <c r="C67" s="33"/>
      <c r="D67" s="36"/>
      <c r="E67" s="37"/>
      <c r="F67" s="36"/>
      <c r="M67" s="10"/>
    </row>
  </sheetData>
  <mergeCells count="194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:M1"/>
    <mergeCell ref="A3:C3"/>
    <mergeCell ref="A4:A5"/>
    <mergeCell ref="B4:B5"/>
    <mergeCell ref="C4:C5"/>
    <mergeCell ref="D4:D5"/>
    <mergeCell ref="E4:E5"/>
    <mergeCell ref="F4:F5"/>
  </mergeCells>
  <phoneticPr fontId="7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 macro="[6]!KA">
                <anchor moveWithCells="1" sizeWithCells="1">
                  <from>
                    <xdr:col>13</xdr:col>
                    <xdr:colOff>523875</xdr:colOff>
                    <xdr:row>0</xdr:row>
                    <xdr:rowOff>114300</xdr:rowOff>
                  </from>
                  <to>
                    <xdr:col>14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6]!実行">
                <anchor moveWithCells="1" sizeWithCells="1">
                  <from>
                    <xdr:col>13</xdr:col>
                    <xdr:colOff>542925</xdr:colOff>
                    <xdr:row>2</xdr:row>
                    <xdr:rowOff>200025</xdr:rowOff>
                  </from>
                  <to>
                    <xdr:col>14</xdr:col>
                    <xdr:colOff>352425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35.75" style="1" customWidth="1"/>
    <col min="5" max="5" width="10.125" style="1" customWidth="1"/>
    <col min="6" max="12" width="5" style="1" customWidth="1"/>
    <col min="13" max="256" width="9" style="1"/>
    <col min="257" max="257" width="7.875" style="1" customWidth="1"/>
    <col min="258" max="259" width="1.625" style="1" customWidth="1"/>
    <col min="260" max="260" width="35.75" style="1" customWidth="1"/>
    <col min="261" max="261" width="10.125" style="1" customWidth="1"/>
    <col min="262" max="268" width="5" style="1" customWidth="1"/>
    <col min="269" max="512" width="9" style="1"/>
    <col min="513" max="513" width="7.875" style="1" customWidth="1"/>
    <col min="514" max="515" width="1.625" style="1" customWidth="1"/>
    <col min="516" max="516" width="35.75" style="1" customWidth="1"/>
    <col min="517" max="517" width="10.125" style="1" customWidth="1"/>
    <col min="518" max="524" width="5" style="1" customWidth="1"/>
    <col min="525" max="768" width="9" style="1"/>
    <col min="769" max="769" width="7.875" style="1" customWidth="1"/>
    <col min="770" max="771" width="1.625" style="1" customWidth="1"/>
    <col min="772" max="772" width="35.75" style="1" customWidth="1"/>
    <col min="773" max="773" width="10.125" style="1" customWidth="1"/>
    <col min="774" max="780" width="5" style="1" customWidth="1"/>
    <col min="781" max="1024" width="9" style="1"/>
    <col min="1025" max="1025" width="7.875" style="1" customWidth="1"/>
    <col min="1026" max="1027" width="1.625" style="1" customWidth="1"/>
    <col min="1028" max="1028" width="35.75" style="1" customWidth="1"/>
    <col min="1029" max="1029" width="10.125" style="1" customWidth="1"/>
    <col min="1030" max="1036" width="5" style="1" customWidth="1"/>
    <col min="1037" max="1280" width="9" style="1"/>
    <col min="1281" max="1281" width="7.875" style="1" customWidth="1"/>
    <col min="1282" max="1283" width="1.625" style="1" customWidth="1"/>
    <col min="1284" max="1284" width="35.75" style="1" customWidth="1"/>
    <col min="1285" max="1285" width="10.125" style="1" customWidth="1"/>
    <col min="1286" max="1292" width="5" style="1" customWidth="1"/>
    <col min="1293" max="1536" width="9" style="1"/>
    <col min="1537" max="1537" width="7.875" style="1" customWidth="1"/>
    <col min="1538" max="1539" width="1.625" style="1" customWidth="1"/>
    <col min="1540" max="1540" width="35.75" style="1" customWidth="1"/>
    <col min="1541" max="1541" width="10.125" style="1" customWidth="1"/>
    <col min="1542" max="1548" width="5" style="1" customWidth="1"/>
    <col min="1549" max="1792" width="9" style="1"/>
    <col min="1793" max="1793" width="7.875" style="1" customWidth="1"/>
    <col min="1794" max="1795" width="1.625" style="1" customWidth="1"/>
    <col min="1796" max="1796" width="35.75" style="1" customWidth="1"/>
    <col min="1797" max="1797" width="10.125" style="1" customWidth="1"/>
    <col min="1798" max="1804" width="5" style="1" customWidth="1"/>
    <col min="1805" max="2048" width="9" style="1"/>
    <col min="2049" max="2049" width="7.875" style="1" customWidth="1"/>
    <col min="2050" max="2051" width="1.625" style="1" customWidth="1"/>
    <col min="2052" max="2052" width="35.75" style="1" customWidth="1"/>
    <col min="2053" max="2053" width="10.125" style="1" customWidth="1"/>
    <col min="2054" max="2060" width="5" style="1" customWidth="1"/>
    <col min="2061" max="2304" width="9" style="1"/>
    <col min="2305" max="2305" width="7.875" style="1" customWidth="1"/>
    <col min="2306" max="2307" width="1.625" style="1" customWidth="1"/>
    <col min="2308" max="2308" width="35.75" style="1" customWidth="1"/>
    <col min="2309" max="2309" width="10.125" style="1" customWidth="1"/>
    <col min="2310" max="2316" width="5" style="1" customWidth="1"/>
    <col min="2317" max="2560" width="9" style="1"/>
    <col min="2561" max="2561" width="7.875" style="1" customWidth="1"/>
    <col min="2562" max="2563" width="1.625" style="1" customWidth="1"/>
    <col min="2564" max="2564" width="35.75" style="1" customWidth="1"/>
    <col min="2565" max="2565" width="10.125" style="1" customWidth="1"/>
    <col min="2566" max="2572" width="5" style="1" customWidth="1"/>
    <col min="2573" max="2816" width="9" style="1"/>
    <col min="2817" max="2817" width="7.875" style="1" customWidth="1"/>
    <col min="2818" max="2819" width="1.625" style="1" customWidth="1"/>
    <col min="2820" max="2820" width="35.75" style="1" customWidth="1"/>
    <col min="2821" max="2821" width="10.125" style="1" customWidth="1"/>
    <col min="2822" max="2828" width="5" style="1" customWidth="1"/>
    <col min="2829" max="3072" width="9" style="1"/>
    <col min="3073" max="3073" width="7.875" style="1" customWidth="1"/>
    <col min="3074" max="3075" width="1.625" style="1" customWidth="1"/>
    <col min="3076" max="3076" width="35.75" style="1" customWidth="1"/>
    <col min="3077" max="3077" width="10.125" style="1" customWidth="1"/>
    <col min="3078" max="3084" width="5" style="1" customWidth="1"/>
    <col min="3085" max="3328" width="9" style="1"/>
    <col min="3329" max="3329" width="7.875" style="1" customWidth="1"/>
    <col min="3330" max="3331" width="1.625" style="1" customWidth="1"/>
    <col min="3332" max="3332" width="35.75" style="1" customWidth="1"/>
    <col min="3333" max="3333" width="10.125" style="1" customWidth="1"/>
    <col min="3334" max="3340" width="5" style="1" customWidth="1"/>
    <col min="3341" max="3584" width="9" style="1"/>
    <col min="3585" max="3585" width="7.875" style="1" customWidth="1"/>
    <col min="3586" max="3587" width="1.625" style="1" customWidth="1"/>
    <col min="3588" max="3588" width="35.75" style="1" customWidth="1"/>
    <col min="3589" max="3589" width="10.125" style="1" customWidth="1"/>
    <col min="3590" max="3596" width="5" style="1" customWidth="1"/>
    <col min="3597" max="3840" width="9" style="1"/>
    <col min="3841" max="3841" width="7.875" style="1" customWidth="1"/>
    <col min="3842" max="3843" width="1.625" style="1" customWidth="1"/>
    <col min="3844" max="3844" width="35.75" style="1" customWidth="1"/>
    <col min="3845" max="3845" width="10.125" style="1" customWidth="1"/>
    <col min="3846" max="3852" width="5" style="1" customWidth="1"/>
    <col min="3853" max="4096" width="9" style="1"/>
    <col min="4097" max="4097" width="7.875" style="1" customWidth="1"/>
    <col min="4098" max="4099" width="1.625" style="1" customWidth="1"/>
    <col min="4100" max="4100" width="35.75" style="1" customWidth="1"/>
    <col min="4101" max="4101" width="10.125" style="1" customWidth="1"/>
    <col min="4102" max="4108" width="5" style="1" customWidth="1"/>
    <col min="4109" max="4352" width="9" style="1"/>
    <col min="4353" max="4353" width="7.875" style="1" customWidth="1"/>
    <col min="4354" max="4355" width="1.625" style="1" customWidth="1"/>
    <col min="4356" max="4356" width="35.75" style="1" customWidth="1"/>
    <col min="4357" max="4357" width="10.125" style="1" customWidth="1"/>
    <col min="4358" max="4364" width="5" style="1" customWidth="1"/>
    <col min="4365" max="4608" width="9" style="1"/>
    <col min="4609" max="4609" width="7.875" style="1" customWidth="1"/>
    <col min="4610" max="4611" width="1.625" style="1" customWidth="1"/>
    <col min="4612" max="4612" width="35.75" style="1" customWidth="1"/>
    <col min="4613" max="4613" width="10.125" style="1" customWidth="1"/>
    <col min="4614" max="4620" width="5" style="1" customWidth="1"/>
    <col min="4621" max="4864" width="9" style="1"/>
    <col min="4865" max="4865" width="7.875" style="1" customWidth="1"/>
    <col min="4866" max="4867" width="1.625" style="1" customWidth="1"/>
    <col min="4868" max="4868" width="35.75" style="1" customWidth="1"/>
    <col min="4869" max="4869" width="10.125" style="1" customWidth="1"/>
    <col min="4870" max="4876" width="5" style="1" customWidth="1"/>
    <col min="4877" max="5120" width="9" style="1"/>
    <col min="5121" max="5121" width="7.875" style="1" customWidth="1"/>
    <col min="5122" max="5123" width="1.625" style="1" customWidth="1"/>
    <col min="5124" max="5124" width="35.75" style="1" customWidth="1"/>
    <col min="5125" max="5125" width="10.125" style="1" customWidth="1"/>
    <col min="5126" max="5132" width="5" style="1" customWidth="1"/>
    <col min="5133" max="5376" width="9" style="1"/>
    <col min="5377" max="5377" width="7.875" style="1" customWidth="1"/>
    <col min="5378" max="5379" width="1.625" style="1" customWidth="1"/>
    <col min="5380" max="5380" width="35.75" style="1" customWidth="1"/>
    <col min="5381" max="5381" width="10.125" style="1" customWidth="1"/>
    <col min="5382" max="5388" width="5" style="1" customWidth="1"/>
    <col min="5389" max="5632" width="9" style="1"/>
    <col min="5633" max="5633" width="7.875" style="1" customWidth="1"/>
    <col min="5634" max="5635" width="1.625" style="1" customWidth="1"/>
    <col min="5636" max="5636" width="35.75" style="1" customWidth="1"/>
    <col min="5637" max="5637" width="10.125" style="1" customWidth="1"/>
    <col min="5638" max="5644" width="5" style="1" customWidth="1"/>
    <col min="5645" max="5888" width="9" style="1"/>
    <col min="5889" max="5889" width="7.875" style="1" customWidth="1"/>
    <col min="5890" max="5891" width="1.625" style="1" customWidth="1"/>
    <col min="5892" max="5892" width="35.75" style="1" customWidth="1"/>
    <col min="5893" max="5893" width="10.125" style="1" customWidth="1"/>
    <col min="5894" max="5900" width="5" style="1" customWidth="1"/>
    <col min="5901" max="6144" width="9" style="1"/>
    <col min="6145" max="6145" width="7.875" style="1" customWidth="1"/>
    <col min="6146" max="6147" width="1.625" style="1" customWidth="1"/>
    <col min="6148" max="6148" width="35.75" style="1" customWidth="1"/>
    <col min="6149" max="6149" width="10.125" style="1" customWidth="1"/>
    <col min="6150" max="6156" width="5" style="1" customWidth="1"/>
    <col min="6157" max="6400" width="9" style="1"/>
    <col min="6401" max="6401" width="7.875" style="1" customWidth="1"/>
    <col min="6402" max="6403" width="1.625" style="1" customWidth="1"/>
    <col min="6404" max="6404" width="35.75" style="1" customWidth="1"/>
    <col min="6405" max="6405" width="10.125" style="1" customWidth="1"/>
    <col min="6406" max="6412" width="5" style="1" customWidth="1"/>
    <col min="6413" max="6656" width="9" style="1"/>
    <col min="6657" max="6657" width="7.875" style="1" customWidth="1"/>
    <col min="6658" max="6659" width="1.625" style="1" customWidth="1"/>
    <col min="6660" max="6660" width="35.75" style="1" customWidth="1"/>
    <col min="6661" max="6661" width="10.125" style="1" customWidth="1"/>
    <col min="6662" max="6668" width="5" style="1" customWidth="1"/>
    <col min="6669" max="6912" width="9" style="1"/>
    <col min="6913" max="6913" width="7.875" style="1" customWidth="1"/>
    <col min="6914" max="6915" width="1.625" style="1" customWidth="1"/>
    <col min="6916" max="6916" width="35.75" style="1" customWidth="1"/>
    <col min="6917" max="6917" width="10.125" style="1" customWidth="1"/>
    <col min="6918" max="6924" width="5" style="1" customWidth="1"/>
    <col min="6925" max="7168" width="9" style="1"/>
    <col min="7169" max="7169" width="7.875" style="1" customWidth="1"/>
    <col min="7170" max="7171" width="1.625" style="1" customWidth="1"/>
    <col min="7172" max="7172" width="35.75" style="1" customWidth="1"/>
    <col min="7173" max="7173" width="10.125" style="1" customWidth="1"/>
    <col min="7174" max="7180" width="5" style="1" customWidth="1"/>
    <col min="7181" max="7424" width="9" style="1"/>
    <col min="7425" max="7425" width="7.875" style="1" customWidth="1"/>
    <col min="7426" max="7427" width="1.625" style="1" customWidth="1"/>
    <col min="7428" max="7428" width="35.75" style="1" customWidth="1"/>
    <col min="7429" max="7429" width="10.125" style="1" customWidth="1"/>
    <col min="7430" max="7436" width="5" style="1" customWidth="1"/>
    <col min="7437" max="7680" width="9" style="1"/>
    <col min="7681" max="7681" width="7.875" style="1" customWidth="1"/>
    <col min="7682" max="7683" width="1.625" style="1" customWidth="1"/>
    <col min="7684" max="7684" width="35.75" style="1" customWidth="1"/>
    <col min="7685" max="7685" width="10.125" style="1" customWidth="1"/>
    <col min="7686" max="7692" width="5" style="1" customWidth="1"/>
    <col min="7693" max="7936" width="9" style="1"/>
    <col min="7937" max="7937" width="7.875" style="1" customWidth="1"/>
    <col min="7938" max="7939" width="1.625" style="1" customWidth="1"/>
    <col min="7940" max="7940" width="35.75" style="1" customWidth="1"/>
    <col min="7941" max="7941" width="10.125" style="1" customWidth="1"/>
    <col min="7942" max="7948" width="5" style="1" customWidth="1"/>
    <col min="7949" max="8192" width="9" style="1"/>
    <col min="8193" max="8193" width="7.875" style="1" customWidth="1"/>
    <col min="8194" max="8195" width="1.625" style="1" customWidth="1"/>
    <col min="8196" max="8196" width="35.75" style="1" customWidth="1"/>
    <col min="8197" max="8197" width="10.125" style="1" customWidth="1"/>
    <col min="8198" max="8204" width="5" style="1" customWidth="1"/>
    <col min="8205" max="8448" width="9" style="1"/>
    <col min="8449" max="8449" width="7.875" style="1" customWidth="1"/>
    <col min="8450" max="8451" width="1.625" style="1" customWidth="1"/>
    <col min="8452" max="8452" width="35.75" style="1" customWidth="1"/>
    <col min="8453" max="8453" width="10.125" style="1" customWidth="1"/>
    <col min="8454" max="8460" width="5" style="1" customWidth="1"/>
    <col min="8461" max="8704" width="9" style="1"/>
    <col min="8705" max="8705" width="7.875" style="1" customWidth="1"/>
    <col min="8706" max="8707" width="1.625" style="1" customWidth="1"/>
    <col min="8708" max="8708" width="35.75" style="1" customWidth="1"/>
    <col min="8709" max="8709" width="10.125" style="1" customWidth="1"/>
    <col min="8710" max="8716" width="5" style="1" customWidth="1"/>
    <col min="8717" max="8960" width="9" style="1"/>
    <col min="8961" max="8961" width="7.875" style="1" customWidth="1"/>
    <col min="8962" max="8963" width="1.625" style="1" customWidth="1"/>
    <col min="8964" max="8964" width="35.75" style="1" customWidth="1"/>
    <col min="8965" max="8965" width="10.125" style="1" customWidth="1"/>
    <col min="8966" max="8972" width="5" style="1" customWidth="1"/>
    <col min="8973" max="9216" width="9" style="1"/>
    <col min="9217" max="9217" width="7.875" style="1" customWidth="1"/>
    <col min="9218" max="9219" width="1.625" style="1" customWidth="1"/>
    <col min="9220" max="9220" width="35.75" style="1" customWidth="1"/>
    <col min="9221" max="9221" width="10.125" style="1" customWidth="1"/>
    <col min="9222" max="9228" width="5" style="1" customWidth="1"/>
    <col min="9229" max="9472" width="9" style="1"/>
    <col min="9473" max="9473" width="7.875" style="1" customWidth="1"/>
    <col min="9474" max="9475" width="1.625" style="1" customWidth="1"/>
    <col min="9476" max="9476" width="35.75" style="1" customWidth="1"/>
    <col min="9477" max="9477" width="10.125" style="1" customWidth="1"/>
    <col min="9478" max="9484" width="5" style="1" customWidth="1"/>
    <col min="9485" max="9728" width="9" style="1"/>
    <col min="9729" max="9729" width="7.875" style="1" customWidth="1"/>
    <col min="9730" max="9731" width="1.625" style="1" customWidth="1"/>
    <col min="9732" max="9732" width="35.75" style="1" customWidth="1"/>
    <col min="9733" max="9733" width="10.125" style="1" customWidth="1"/>
    <col min="9734" max="9740" width="5" style="1" customWidth="1"/>
    <col min="9741" max="9984" width="9" style="1"/>
    <col min="9985" max="9985" width="7.875" style="1" customWidth="1"/>
    <col min="9986" max="9987" width="1.625" style="1" customWidth="1"/>
    <col min="9988" max="9988" width="35.75" style="1" customWidth="1"/>
    <col min="9989" max="9989" width="10.125" style="1" customWidth="1"/>
    <col min="9990" max="9996" width="5" style="1" customWidth="1"/>
    <col min="9997" max="10240" width="9" style="1"/>
    <col min="10241" max="10241" width="7.875" style="1" customWidth="1"/>
    <col min="10242" max="10243" width="1.625" style="1" customWidth="1"/>
    <col min="10244" max="10244" width="35.75" style="1" customWidth="1"/>
    <col min="10245" max="10245" width="10.125" style="1" customWidth="1"/>
    <col min="10246" max="10252" width="5" style="1" customWidth="1"/>
    <col min="10253" max="10496" width="9" style="1"/>
    <col min="10497" max="10497" width="7.875" style="1" customWidth="1"/>
    <col min="10498" max="10499" width="1.625" style="1" customWidth="1"/>
    <col min="10500" max="10500" width="35.75" style="1" customWidth="1"/>
    <col min="10501" max="10501" width="10.125" style="1" customWidth="1"/>
    <col min="10502" max="10508" width="5" style="1" customWidth="1"/>
    <col min="10509" max="10752" width="9" style="1"/>
    <col min="10753" max="10753" width="7.875" style="1" customWidth="1"/>
    <col min="10754" max="10755" width="1.625" style="1" customWidth="1"/>
    <col min="10756" max="10756" width="35.75" style="1" customWidth="1"/>
    <col min="10757" max="10757" width="10.125" style="1" customWidth="1"/>
    <col min="10758" max="10764" width="5" style="1" customWidth="1"/>
    <col min="10765" max="11008" width="9" style="1"/>
    <col min="11009" max="11009" width="7.875" style="1" customWidth="1"/>
    <col min="11010" max="11011" width="1.625" style="1" customWidth="1"/>
    <col min="11012" max="11012" width="35.75" style="1" customWidth="1"/>
    <col min="11013" max="11013" width="10.125" style="1" customWidth="1"/>
    <col min="11014" max="11020" width="5" style="1" customWidth="1"/>
    <col min="11021" max="11264" width="9" style="1"/>
    <col min="11265" max="11265" width="7.875" style="1" customWidth="1"/>
    <col min="11266" max="11267" width="1.625" style="1" customWidth="1"/>
    <col min="11268" max="11268" width="35.75" style="1" customWidth="1"/>
    <col min="11269" max="11269" width="10.125" style="1" customWidth="1"/>
    <col min="11270" max="11276" width="5" style="1" customWidth="1"/>
    <col min="11277" max="11520" width="9" style="1"/>
    <col min="11521" max="11521" width="7.875" style="1" customWidth="1"/>
    <col min="11522" max="11523" width="1.625" style="1" customWidth="1"/>
    <col min="11524" max="11524" width="35.75" style="1" customWidth="1"/>
    <col min="11525" max="11525" width="10.125" style="1" customWidth="1"/>
    <col min="11526" max="11532" width="5" style="1" customWidth="1"/>
    <col min="11533" max="11776" width="9" style="1"/>
    <col min="11777" max="11777" width="7.875" style="1" customWidth="1"/>
    <col min="11778" max="11779" width="1.625" style="1" customWidth="1"/>
    <col min="11780" max="11780" width="35.75" style="1" customWidth="1"/>
    <col min="11781" max="11781" width="10.125" style="1" customWidth="1"/>
    <col min="11782" max="11788" width="5" style="1" customWidth="1"/>
    <col min="11789" max="12032" width="9" style="1"/>
    <col min="12033" max="12033" width="7.875" style="1" customWidth="1"/>
    <col min="12034" max="12035" width="1.625" style="1" customWidth="1"/>
    <col min="12036" max="12036" width="35.75" style="1" customWidth="1"/>
    <col min="12037" max="12037" width="10.125" style="1" customWidth="1"/>
    <col min="12038" max="12044" width="5" style="1" customWidth="1"/>
    <col min="12045" max="12288" width="9" style="1"/>
    <col min="12289" max="12289" width="7.875" style="1" customWidth="1"/>
    <col min="12290" max="12291" width="1.625" style="1" customWidth="1"/>
    <col min="12292" max="12292" width="35.75" style="1" customWidth="1"/>
    <col min="12293" max="12293" width="10.125" style="1" customWidth="1"/>
    <col min="12294" max="12300" width="5" style="1" customWidth="1"/>
    <col min="12301" max="12544" width="9" style="1"/>
    <col min="12545" max="12545" width="7.875" style="1" customWidth="1"/>
    <col min="12546" max="12547" width="1.625" style="1" customWidth="1"/>
    <col min="12548" max="12548" width="35.75" style="1" customWidth="1"/>
    <col min="12549" max="12549" width="10.125" style="1" customWidth="1"/>
    <col min="12550" max="12556" width="5" style="1" customWidth="1"/>
    <col min="12557" max="12800" width="9" style="1"/>
    <col min="12801" max="12801" width="7.875" style="1" customWidth="1"/>
    <col min="12802" max="12803" width="1.625" style="1" customWidth="1"/>
    <col min="12804" max="12804" width="35.75" style="1" customWidth="1"/>
    <col min="12805" max="12805" width="10.125" style="1" customWidth="1"/>
    <col min="12806" max="12812" width="5" style="1" customWidth="1"/>
    <col min="12813" max="13056" width="9" style="1"/>
    <col min="13057" max="13057" width="7.875" style="1" customWidth="1"/>
    <col min="13058" max="13059" width="1.625" style="1" customWidth="1"/>
    <col min="13060" max="13060" width="35.75" style="1" customWidth="1"/>
    <col min="13061" max="13061" width="10.125" style="1" customWidth="1"/>
    <col min="13062" max="13068" width="5" style="1" customWidth="1"/>
    <col min="13069" max="13312" width="9" style="1"/>
    <col min="13313" max="13313" width="7.875" style="1" customWidth="1"/>
    <col min="13314" max="13315" width="1.625" style="1" customWidth="1"/>
    <col min="13316" max="13316" width="35.75" style="1" customWidth="1"/>
    <col min="13317" max="13317" width="10.125" style="1" customWidth="1"/>
    <col min="13318" max="13324" width="5" style="1" customWidth="1"/>
    <col min="13325" max="13568" width="9" style="1"/>
    <col min="13569" max="13569" width="7.875" style="1" customWidth="1"/>
    <col min="13570" max="13571" width="1.625" style="1" customWidth="1"/>
    <col min="13572" max="13572" width="35.75" style="1" customWidth="1"/>
    <col min="13573" max="13573" width="10.125" style="1" customWidth="1"/>
    <col min="13574" max="13580" width="5" style="1" customWidth="1"/>
    <col min="13581" max="13824" width="9" style="1"/>
    <col min="13825" max="13825" width="7.875" style="1" customWidth="1"/>
    <col min="13826" max="13827" width="1.625" style="1" customWidth="1"/>
    <col min="13828" max="13828" width="35.75" style="1" customWidth="1"/>
    <col min="13829" max="13829" width="10.125" style="1" customWidth="1"/>
    <col min="13830" max="13836" width="5" style="1" customWidth="1"/>
    <col min="13837" max="14080" width="9" style="1"/>
    <col min="14081" max="14081" width="7.875" style="1" customWidth="1"/>
    <col min="14082" max="14083" width="1.625" style="1" customWidth="1"/>
    <col min="14084" max="14084" width="35.75" style="1" customWidth="1"/>
    <col min="14085" max="14085" width="10.125" style="1" customWidth="1"/>
    <col min="14086" max="14092" width="5" style="1" customWidth="1"/>
    <col min="14093" max="14336" width="9" style="1"/>
    <col min="14337" max="14337" width="7.875" style="1" customWidth="1"/>
    <col min="14338" max="14339" width="1.625" style="1" customWidth="1"/>
    <col min="14340" max="14340" width="35.75" style="1" customWidth="1"/>
    <col min="14341" max="14341" width="10.125" style="1" customWidth="1"/>
    <col min="14342" max="14348" width="5" style="1" customWidth="1"/>
    <col min="14349" max="14592" width="9" style="1"/>
    <col min="14593" max="14593" width="7.875" style="1" customWidth="1"/>
    <col min="14594" max="14595" width="1.625" style="1" customWidth="1"/>
    <col min="14596" max="14596" width="35.75" style="1" customWidth="1"/>
    <col min="14597" max="14597" width="10.125" style="1" customWidth="1"/>
    <col min="14598" max="14604" width="5" style="1" customWidth="1"/>
    <col min="14605" max="14848" width="9" style="1"/>
    <col min="14849" max="14849" width="7.875" style="1" customWidth="1"/>
    <col min="14850" max="14851" width="1.625" style="1" customWidth="1"/>
    <col min="14852" max="14852" width="35.75" style="1" customWidth="1"/>
    <col min="14853" max="14853" width="10.125" style="1" customWidth="1"/>
    <col min="14854" max="14860" width="5" style="1" customWidth="1"/>
    <col min="14861" max="15104" width="9" style="1"/>
    <col min="15105" max="15105" width="7.875" style="1" customWidth="1"/>
    <col min="15106" max="15107" width="1.625" style="1" customWidth="1"/>
    <col min="15108" max="15108" width="35.75" style="1" customWidth="1"/>
    <col min="15109" max="15109" width="10.125" style="1" customWidth="1"/>
    <col min="15110" max="15116" width="5" style="1" customWidth="1"/>
    <col min="15117" max="15360" width="9" style="1"/>
    <col min="15361" max="15361" width="7.875" style="1" customWidth="1"/>
    <col min="15362" max="15363" width="1.625" style="1" customWidth="1"/>
    <col min="15364" max="15364" width="35.75" style="1" customWidth="1"/>
    <col min="15365" max="15365" width="10.125" style="1" customWidth="1"/>
    <col min="15366" max="15372" width="5" style="1" customWidth="1"/>
    <col min="15373" max="15616" width="9" style="1"/>
    <col min="15617" max="15617" width="7.875" style="1" customWidth="1"/>
    <col min="15618" max="15619" width="1.625" style="1" customWidth="1"/>
    <col min="15620" max="15620" width="35.75" style="1" customWidth="1"/>
    <col min="15621" max="15621" width="10.125" style="1" customWidth="1"/>
    <col min="15622" max="15628" width="5" style="1" customWidth="1"/>
    <col min="15629" max="15872" width="9" style="1"/>
    <col min="15873" max="15873" width="7.875" style="1" customWidth="1"/>
    <col min="15874" max="15875" width="1.625" style="1" customWidth="1"/>
    <col min="15876" max="15876" width="35.75" style="1" customWidth="1"/>
    <col min="15877" max="15877" width="10.125" style="1" customWidth="1"/>
    <col min="15878" max="15884" width="5" style="1" customWidth="1"/>
    <col min="15885" max="16128" width="9" style="1"/>
    <col min="16129" max="16129" width="7.875" style="1" customWidth="1"/>
    <col min="16130" max="16131" width="1.625" style="1" customWidth="1"/>
    <col min="16132" max="16132" width="35.75" style="1" customWidth="1"/>
    <col min="16133" max="16133" width="10.125" style="1" customWidth="1"/>
    <col min="16134" max="16140" width="5" style="1" customWidth="1"/>
    <col min="16141" max="16384" width="9" style="1"/>
  </cols>
  <sheetData>
    <row r="1" spans="1:12" ht="27" customHeight="1" x14ac:dyDescent="0.15">
      <c r="A1" s="38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" customHeight="1" x14ac:dyDescent="0.15">
      <c r="A2" s="2"/>
      <c r="J2" s="4"/>
      <c r="L2" s="2"/>
    </row>
    <row r="3" spans="1:12" s="8" customFormat="1" ht="21" customHeight="1" x14ac:dyDescent="0.15">
      <c r="A3" s="34" t="s">
        <v>36</v>
      </c>
      <c r="B3" s="34"/>
      <c r="C3" s="35"/>
      <c r="D3" s="6" t="s">
        <v>75</v>
      </c>
      <c r="E3" s="6" t="s">
        <v>76</v>
      </c>
      <c r="F3" s="7"/>
      <c r="G3" s="7"/>
      <c r="H3" s="7"/>
      <c r="I3" s="7"/>
      <c r="J3" s="7"/>
      <c r="K3" s="7"/>
      <c r="L3" s="7"/>
    </row>
    <row r="4" spans="1:12" ht="10.5" customHeight="1" x14ac:dyDescent="0.15">
      <c r="A4" s="33" t="s">
        <v>3</v>
      </c>
      <c r="B4" s="33" t="s">
        <v>38</v>
      </c>
      <c r="C4" s="33">
        <v>1</v>
      </c>
      <c r="D4" s="40" t="str">
        <f>IF($J$2&lt;&gt;"","",VLOOKUP(B4,[7]原簿!$A$3:$F$10,C4+2,FALSE))</f>
        <v>高崎商科大学附属</v>
      </c>
      <c r="E4" s="40" t="str">
        <f>IF($J$2&lt;&gt;"","",VLOOKUP(B4,[7]原簿!$A$3:$F$10,2,FALSE))</f>
        <v>群馬県</v>
      </c>
      <c r="F4" s="9"/>
      <c r="G4" s="9"/>
      <c r="H4" s="10"/>
      <c r="L4" s="10"/>
    </row>
    <row r="5" spans="1:12" ht="10.5" customHeight="1" x14ac:dyDescent="0.15">
      <c r="A5" s="33"/>
      <c r="B5" s="33"/>
      <c r="C5" s="33"/>
      <c r="D5" s="40"/>
      <c r="E5" s="40"/>
      <c r="F5" s="11"/>
      <c r="G5" s="12"/>
      <c r="H5" s="20"/>
      <c r="L5" s="10"/>
    </row>
    <row r="6" spans="1:12" ht="10.5" customHeight="1" x14ac:dyDescent="0.15">
      <c r="A6" s="44" t="s">
        <v>78</v>
      </c>
      <c r="B6" s="44"/>
      <c r="C6" s="44"/>
      <c r="D6" s="40" t="str">
        <f>IF($J$2&lt;&gt;"","",HLOOKUP("開催県5位",[7]原簿!$A$2:$G$10,9,FALSE))</f>
        <v>甲府第一</v>
      </c>
      <c r="E6" s="40" t="str">
        <f>IF($J$2&lt;&gt;"","",[7]原簿!B10)</f>
        <v>山梨県</v>
      </c>
      <c r="F6" s="21"/>
      <c r="G6" s="17"/>
      <c r="H6" s="24"/>
      <c r="L6" s="10"/>
    </row>
    <row r="7" spans="1:12" ht="10.5" customHeight="1" x14ac:dyDescent="0.15">
      <c r="A7" s="45"/>
      <c r="B7" s="45"/>
      <c r="C7" s="45"/>
      <c r="D7" s="40"/>
      <c r="E7" s="40"/>
      <c r="F7" s="25"/>
      <c r="G7" s="17"/>
      <c r="H7" s="26"/>
      <c r="L7" s="10"/>
    </row>
    <row r="8" spans="1:12" ht="10.5" customHeight="1" x14ac:dyDescent="0.15">
      <c r="A8" s="33" t="s">
        <v>4</v>
      </c>
      <c r="B8" s="33" t="s">
        <v>124</v>
      </c>
      <c r="C8" s="33">
        <v>4</v>
      </c>
      <c r="D8" s="40" t="str">
        <f>IF($J$2&lt;&gt;"","",VLOOKUP(B8,[7]原簿!$A$3:$F$10,C8+2,FALSE))</f>
        <v>宇都宮商業</v>
      </c>
      <c r="E8" s="40" t="str">
        <f>IF($J$2&lt;&gt;"","",VLOOKUP(B8,[7]原簿!$A$3:$F$10,2,FALSE))</f>
        <v>栃木県</v>
      </c>
      <c r="F8" s="27"/>
      <c r="G8" s="28"/>
      <c r="H8" s="17"/>
      <c r="I8" s="15"/>
      <c r="L8" s="10"/>
    </row>
    <row r="9" spans="1:12" ht="10.5" customHeight="1" x14ac:dyDescent="0.15">
      <c r="A9" s="33"/>
      <c r="B9" s="33"/>
      <c r="C9" s="33"/>
      <c r="D9" s="40"/>
      <c r="E9" s="40"/>
      <c r="F9" s="29"/>
      <c r="G9" s="10"/>
      <c r="H9" s="10"/>
      <c r="I9" s="15"/>
      <c r="L9" s="10"/>
    </row>
    <row r="10" spans="1:12" ht="10.5" customHeight="1" x14ac:dyDescent="0.15">
      <c r="A10" s="33" t="s">
        <v>5</v>
      </c>
      <c r="B10" s="33" t="s">
        <v>41</v>
      </c>
      <c r="C10" s="33">
        <v>3</v>
      </c>
      <c r="D10" s="40" t="str">
        <f>IF($J$2&lt;&gt;"","",VLOOKUP(B10,[7]原簿!$A$3:$F$10,C10+2,FALSE))</f>
        <v>県立横浜立野</v>
      </c>
      <c r="E10" s="40" t="str">
        <f>IF($J$2&lt;&gt;"","",VLOOKUP(B10,[7]原簿!$A$3:$F$10,2,FALSE))</f>
        <v>神奈川県</v>
      </c>
      <c r="F10" s="16"/>
      <c r="G10" s="9"/>
      <c r="H10" s="31"/>
      <c r="I10" s="12"/>
      <c r="L10" s="10"/>
    </row>
    <row r="11" spans="1:12" ht="10.5" customHeight="1" x14ac:dyDescent="0.15">
      <c r="A11" s="33"/>
      <c r="B11" s="33"/>
      <c r="C11" s="33"/>
      <c r="D11" s="40"/>
      <c r="E11" s="40"/>
      <c r="F11" s="18"/>
      <c r="G11" s="42"/>
      <c r="H11" s="14"/>
      <c r="I11" s="17"/>
      <c r="L11" s="10"/>
    </row>
    <row r="12" spans="1:12" ht="10.5" customHeight="1" x14ac:dyDescent="0.15">
      <c r="A12" s="33" t="s">
        <v>6</v>
      </c>
      <c r="B12" s="33" t="s">
        <v>42</v>
      </c>
      <c r="C12" s="33">
        <v>2</v>
      </c>
      <c r="D12" s="40" t="str">
        <f>IF($J$2&lt;&gt;"","",VLOOKUP(B12,[7]原簿!$A$3:$F$10,C12+2,FALSE))</f>
        <v>日大鶴ヶ丘</v>
      </c>
      <c r="E12" s="40" t="str">
        <f>IF($J$2&lt;&gt;"","",VLOOKUP(B12,[7]原簿!$A$3:$F$10,2,FALSE))</f>
        <v>東京都</v>
      </c>
      <c r="F12" s="16"/>
      <c r="G12" s="43"/>
      <c r="I12" s="17"/>
      <c r="L12" s="10"/>
    </row>
    <row r="13" spans="1:12" ht="10.5" customHeight="1" x14ac:dyDescent="0.15">
      <c r="A13" s="33"/>
      <c r="B13" s="33"/>
      <c r="C13" s="33"/>
      <c r="D13" s="40"/>
      <c r="E13" s="40"/>
      <c r="F13" s="18"/>
      <c r="G13" s="19"/>
      <c r="I13" s="41"/>
      <c r="L13" s="10"/>
    </row>
    <row r="14" spans="1:12" ht="10.5" customHeight="1" x14ac:dyDescent="0.15">
      <c r="A14" s="33" t="s">
        <v>7</v>
      </c>
      <c r="B14" s="33" t="s">
        <v>44</v>
      </c>
      <c r="C14" s="33">
        <v>2</v>
      </c>
      <c r="D14" s="40" t="str">
        <f>IF($J$2&lt;&gt;"","",VLOOKUP(B14,[7]原簿!$A$3:$F$10,C14+2,FALSE))</f>
        <v>柏日体</v>
      </c>
      <c r="E14" s="40" t="str">
        <f>IF($J$2&lt;&gt;"","",VLOOKUP(B14,[7]原簿!$A$3:$F$10,2,FALSE))</f>
        <v>千葉県</v>
      </c>
      <c r="F14" s="16"/>
      <c r="G14" s="9"/>
      <c r="I14" s="41"/>
      <c r="J14" s="12"/>
      <c r="L14" s="10"/>
    </row>
    <row r="15" spans="1:12" ht="10.5" customHeight="1" x14ac:dyDescent="0.15">
      <c r="A15" s="33"/>
      <c r="B15" s="33"/>
      <c r="C15" s="33"/>
      <c r="D15" s="40"/>
      <c r="E15" s="40"/>
      <c r="F15" s="18"/>
      <c r="G15" s="42"/>
      <c r="I15" s="17"/>
      <c r="J15" s="17"/>
      <c r="L15" s="10"/>
    </row>
    <row r="16" spans="1:12" ht="10.5" customHeight="1" x14ac:dyDescent="0.15">
      <c r="A16" s="33" t="s">
        <v>8</v>
      </c>
      <c r="B16" s="33" t="s">
        <v>46</v>
      </c>
      <c r="C16" s="33">
        <v>3</v>
      </c>
      <c r="D16" s="40" t="str">
        <f>IF($J$2&lt;&gt;"","",VLOOKUP(B16,[7]原簿!$A$3:$F$10,C16+2,FALSE))</f>
        <v>茨城県立古河第一</v>
      </c>
      <c r="E16" s="40" t="str">
        <f>IF($J$2&lt;&gt;"","",VLOOKUP(B16,[7]原簿!$A$3:$F$10,2,FALSE))</f>
        <v>茨城県</v>
      </c>
      <c r="F16" s="16"/>
      <c r="G16" s="43"/>
      <c r="H16" s="12"/>
      <c r="I16" s="17"/>
      <c r="J16" s="17"/>
      <c r="L16" s="10"/>
    </row>
    <row r="17" spans="1:12" ht="10.5" customHeight="1" x14ac:dyDescent="0.15">
      <c r="A17" s="33"/>
      <c r="B17" s="33"/>
      <c r="C17" s="33"/>
      <c r="D17" s="40"/>
      <c r="E17" s="40"/>
      <c r="F17" s="18"/>
      <c r="G17" s="19"/>
      <c r="H17" s="41"/>
      <c r="I17" s="14"/>
      <c r="J17" s="17"/>
      <c r="L17" s="10"/>
    </row>
    <row r="18" spans="1:12" ht="10.5" customHeight="1" x14ac:dyDescent="0.15">
      <c r="A18" s="33" t="s">
        <v>9</v>
      </c>
      <c r="B18" s="33" t="s">
        <v>48</v>
      </c>
      <c r="C18" s="33">
        <v>4</v>
      </c>
      <c r="D18" s="40" t="str">
        <f>IF($J$2&lt;&gt;"","",VLOOKUP(B18,[7]原簿!$A$3:$F$10,C18+2,FALSE))</f>
        <v>市川</v>
      </c>
      <c r="E18" s="40" t="str">
        <f>IF($J$2&lt;&gt;"","",VLOOKUP(B18,[7]原簿!$A$3:$F$10,2,FALSE))</f>
        <v>山梨県</v>
      </c>
      <c r="F18" s="16"/>
      <c r="G18" s="9"/>
      <c r="H18" s="41"/>
      <c r="J18" s="17"/>
      <c r="L18" s="10"/>
    </row>
    <row r="19" spans="1:12" ht="10.5" customHeight="1" x14ac:dyDescent="0.15">
      <c r="A19" s="33"/>
      <c r="B19" s="33"/>
      <c r="C19" s="33"/>
      <c r="D19" s="40"/>
      <c r="E19" s="40"/>
      <c r="F19" s="18"/>
      <c r="G19" s="42"/>
      <c r="H19" s="14"/>
      <c r="J19" s="17"/>
      <c r="L19" s="10"/>
    </row>
    <row r="20" spans="1:12" ht="10.5" customHeight="1" x14ac:dyDescent="0.15">
      <c r="A20" s="33" t="s">
        <v>10</v>
      </c>
      <c r="B20" s="33" t="s">
        <v>49</v>
      </c>
      <c r="C20" s="33">
        <v>1</v>
      </c>
      <c r="D20" s="40" t="str">
        <f>IF($J$2&lt;&gt;"","",VLOOKUP(B20,[7]原簿!$A$3:$F$10,C20+2,FALSE))</f>
        <v>花咲徳栄</v>
      </c>
      <c r="E20" s="40" t="str">
        <f>IF($J$2&lt;&gt;"","",VLOOKUP(B20,[7]原簿!$A$3:$F$10,2,FALSE))</f>
        <v>埼玉県</v>
      </c>
      <c r="F20" s="16"/>
      <c r="G20" s="43"/>
      <c r="J20" s="41"/>
      <c r="K20" s="20"/>
      <c r="L20" s="10"/>
    </row>
    <row r="21" spans="1:12" ht="10.5" customHeight="1" x14ac:dyDescent="0.15">
      <c r="A21" s="33"/>
      <c r="B21" s="33"/>
      <c r="C21" s="33"/>
      <c r="D21" s="40"/>
      <c r="E21" s="40"/>
      <c r="F21" s="18"/>
      <c r="G21" s="19"/>
      <c r="J21" s="41"/>
      <c r="K21" s="12"/>
      <c r="L21" s="10"/>
    </row>
    <row r="22" spans="1:12" ht="10.5" customHeight="1" x14ac:dyDescent="0.15">
      <c r="A22" s="33" t="s">
        <v>11</v>
      </c>
      <c r="B22" s="33" t="s">
        <v>46</v>
      </c>
      <c r="C22" s="33">
        <v>1</v>
      </c>
      <c r="D22" s="40" t="str">
        <f>IF($J$2&lt;&gt;"","",VLOOKUP(B22,[7]原簿!$A$3:$F$10,C22+2,FALSE))</f>
        <v>東洋大学附属牛久</v>
      </c>
      <c r="E22" s="40" t="str">
        <f>IF($J$2&lt;&gt;"","",VLOOKUP(B22,[7]原簿!$A$3:$F$10,2,FALSE))</f>
        <v>茨城県</v>
      </c>
      <c r="F22" s="16"/>
      <c r="G22" s="9"/>
      <c r="J22" s="17"/>
      <c r="K22" s="17"/>
      <c r="L22" s="10"/>
    </row>
    <row r="23" spans="1:12" ht="10.5" customHeight="1" x14ac:dyDescent="0.15">
      <c r="A23" s="33"/>
      <c r="B23" s="33"/>
      <c r="C23" s="33"/>
      <c r="D23" s="40"/>
      <c r="E23" s="40"/>
      <c r="F23" s="18"/>
      <c r="G23" s="42"/>
      <c r="J23" s="17"/>
      <c r="K23" s="17"/>
      <c r="L23" s="10"/>
    </row>
    <row r="24" spans="1:12" ht="10.5" customHeight="1" x14ac:dyDescent="0.15">
      <c r="A24" s="33" t="s">
        <v>12</v>
      </c>
      <c r="B24" s="33" t="s">
        <v>38</v>
      </c>
      <c r="C24" s="33">
        <v>4</v>
      </c>
      <c r="D24" s="40" t="str">
        <f>IF($J$2&lt;&gt;"","",VLOOKUP(B24,[7]原簿!$A$3:$F$10,C24+2,FALSE))</f>
        <v>県立前橋西</v>
      </c>
      <c r="E24" s="40" t="str">
        <f>IF($J$2&lt;&gt;"","",VLOOKUP(B24,[7]原簿!$A$3:$F$10,2,FALSE))</f>
        <v>群馬県</v>
      </c>
      <c r="F24" s="16"/>
      <c r="G24" s="43"/>
      <c r="H24" s="12"/>
      <c r="J24" s="17"/>
      <c r="K24" s="17"/>
      <c r="L24" s="10"/>
    </row>
    <row r="25" spans="1:12" ht="10.5" customHeight="1" x14ac:dyDescent="0.15">
      <c r="A25" s="33"/>
      <c r="B25" s="33"/>
      <c r="C25" s="33"/>
      <c r="D25" s="40"/>
      <c r="E25" s="40"/>
      <c r="F25" s="18"/>
      <c r="G25" s="19"/>
      <c r="H25" s="41"/>
      <c r="J25" s="17"/>
      <c r="K25" s="17"/>
      <c r="L25" s="10"/>
    </row>
    <row r="26" spans="1:12" ht="10.5" customHeight="1" x14ac:dyDescent="0.15">
      <c r="A26" s="33" t="s">
        <v>13</v>
      </c>
      <c r="B26" s="33" t="s">
        <v>139</v>
      </c>
      <c r="C26" s="33">
        <v>3</v>
      </c>
      <c r="D26" s="40" t="str">
        <f>IF($J$2&lt;&gt;"","",VLOOKUP(B26,[7]原簿!$A$3:$F$10,C26+2,FALSE))</f>
        <v>麗澤</v>
      </c>
      <c r="E26" s="40" t="str">
        <f>IF($J$2&lt;&gt;"","",VLOOKUP(B26,[7]原簿!$A$3:$F$10,2,FALSE))</f>
        <v>千葉県</v>
      </c>
      <c r="F26" s="16"/>
      <c r="G26" s="9"/>
      <c r="H26" s="41"/>
      <c r="I26" s="12"/>
      <c r="J26" s="17"/>
      <c r="K26" s="17"/>
      <c r="L26" s="10"/>
    </row>
    <row r="27" spans="1:12" ht="10.5" customHeight="1" x14ac:dyDescent="0.15">
      <c r="A27" s="33"/>
      <c r="B27" s="33"/>
      <c r="C27" s="33"/>
      <c r="D27" s="40"/>
      <c r="E27" s="40"/>
      <c r="F27" s="18"/>
      <c r="G27" s="42"/>
      <c r="H27" s="14"/>
      <c r="I27" s="17"/>
      <c r="J27" s="17"/>
      <c r="K27" s="17"/>
      <c r="L27" s="10"/>
    </row>
    <row r="28" spans="1:12" ht="10.5" customHeight="1" x14ac:dyDescent="0.15">
      <c r="A28" s="33" t="s">
        <v>14</v>
      </c>
      <c r="B28" s="33" t="s">
        <v>159</v>
      </c>
      <c r="C28" s="33">
        <v>2</v>
      </c>
      <c r="D28" s="40" t="str">
        <f>IF($J$2&lt;&gt;"","",VLOOKUP(B28,[7]原簿!$A$3:$F$10,C28+2,FALSE))</f>
        <v>山梨学院</v>
      </c>
      <c r="E28" s="40" t="str">
        <f>IF($J$2&lt;&gt;"","",VLOOKUP(B28,[7]原簿!$A$3:$F$10,2,FALSE))</f>
        <v>山梨県</v>
      </c>
      <c r="F28" s="16"/>
      <c r="G28" s="43"/>
      <c r="I28" s="17"/>
      <c r="J28" s="17"/>
      <c r="K28" s="17"/>
      <c r="L28" s="10"/>
    </row>
    <row r="29" spans="1:12" ht="10.5" customHeight="1" x14ac:dyDescent="0.15">
      <c r="A29" s="33"/>
      <c r="B29" s="33"/>
      <c r="C29" s="33"/>
      <c r="D29" s="40"/>
      <c r="E29" s="40"/>
      <c r="F29" s="18"/>
      <c r="G29" s="19"/>
      <c r="I29" s="41"/>
      <c r="J29" s="14"/>
      <c r="K29" s="17"/>
      <c r="L29" s="10"/>
    </row>
    <row r="30" spans="1:12" ht="10.5" customHeight="1" x14ac:dyDescent="0.15">
      <c r="A30" s="33" t="s">
        <v>15</v>
      </c>
      <c r="B30" s="33" t="s">
        <v>41</v>
      </c>
      <c r="C30" s="33">
        <v>2</v>
      </c>
      <c r="D30" s="40" t="str">
        <f>IF($J$2&lt;&gt;"","",VLOOKUP(B30,[7]原簿!$A$3:$F$10,C30+2,FALSE))</f>
        <v>横浜創学館</v>
      </c>
      <c r="E30" s="40" t="str">
        <f>IF($J$2&lt;&gt;"","",VLOOKUP(B30,[7]原簿!$A$3:$F$10,2,FALSE))</f>
        <v>神奈川県</v>
      </c>
      <c r="F30" s="16"/>
      <c r="G30" s="9"/>
      <c r="I30" s="41"/>
      <c r="K30" s="17"/>
      <c r="L30" s="10"/>
    </row>
    <row r="31" spans="1:12" ht="10.5" customHeight="1" x14ac:dyDescent="0.15">
      <c r="A31" s="33"/>
      <c r="B31" s="33"/>
      <c r="C31" s="33"/>
      <c r="D31" s="40"/>
      <c r="E31" s="40"/>
      <c r="F31" s="18"/>
      <c r="G31" s="42"/>
      <c r="I31" s="17"/>
      <c r="K31" s="17"/>
      <c r="L31" s="10"/>
    </row>
    <row r="32" spans="1:12" ht="10.5" customHeight="1" x14ac:dyDescent="0.15">
      <c r="A32" s="33" t="s">
        <v>16</v>
      </c>
      <c r="B32" s="33" t="s">
        <v>49</v>
      </c>
      <c r="C32" s="33">
        <v>3</v>
      </c>
      <c r="D32" s="40" t="str">
        <f>IF($J$2&lt;&gt;"","",VLOOKUP(B32,[7]原簿!$A$3:$F$10,C32+2,FALSE))</f>
        <v>松山女子</v>
      </c>
      <c r="E32" s="40" t="str">
        <f>IF($J$2&lt;&gt;"","",VLOOKUP(B32,[7]原簿!$A$3:$F$10,2,FALSE))</f>
        <v>埼玉県</v>
      </c>
      <c r="F32" s="16"/>
      <c r="G32" s="43"/>
      <c r="H32" s="12"/>
      <c r="I32" s="17"/>
      <c r="K32" s="17"/>
      <c r="L32" s="10"/>
    </row>
    <row r="33" spans="1:12" ht="10.5" customHeight="1" x14ac:dyDescent="0.15">
      <c r="A33" s="33"/>
      <c r="B33" s="33"/>
      <c r="C33" s="33"/>
      <c r="D33" s="40"/>
      <c r="E33" s="40"/>
      <c r="F33" s="18"/>
      <c r="G33" s="19"/>
      <c r="H33" s="31"/>
      <c r="I33" s="14"/>
      <c r="K33" s="17"/>
      <c r="L33" s="10"/>
    </row>
    <row r="34" spans="1:12" ht="10.5" customHeight="1" x14ac:dyDescent="0.15">
      <c r="A34" s="33" t="s">
        <v>17</v>
      </c>
      <c r="B34" s="33" t="s">
        <v>42</v>
      </c>
      <c r="C34" s="33">
        <v>4</v>
      </c>
      <c r="D34" s="40" t="str">
        <f>IF($J$2&lt;&gt;"","",VLOOKUP(B34,[7]原簿!$A$3:$F$10,C34+2,FALSE))</f>
        <v>成立</v>
      </c>
      <c r="E34" s="48" t="str">
        <f>IF($J$2&lt;&gt;"","",VLOOKUP(B34,[7]原簿!$A$3:$F$10,2,FALSE))</f>
        <v>東京都</v>
      </c>
      <c r="F34" s="16"/>
      <c r="G34" s="49"/>
      <c r="H34" s="17"/>
      <c r="K34" s="17"/>
      <c r="L34" s="10"/>
    </row>
    <row r="35" spans="1:12" ht="10.5" customHeight="1" x14ac:dyDescent="0.15">
      <c r="A35" s="33"/>
      <c r="B35" s="33"/>
      <c r="C35" s="33"/>
      <c r="D35" s="40"/>
      <c r="E35" s="48"/>
      <c r="F35" s="19"/>
      <c r="G35" s="19"/>
      <c r="H35" s="22"/>
      <c r="K35" s="41"/>
      <c r="L35" s="20"/>
    </row>
    <row r="36" spans="1:12" ht="10.5" customHeight="1" x14ac:dyDescent="0.15">
      <c r="A36" s="33" t="s">
        <v>18</v>
      </c>
      <c r="B36" s="33" t="s">
        <v>40</v>
      </c>
      <c r="C36" s="33">
        <v>1</v>
      </c>
      <c r="D36" s="40" t="str">
        <f>IF($J$2&lt;&gt;"","",VLOOKUP(B36,[7]原簿!$A$3:$F$10,C36+2,FALSE))</f>
        <v>宇都宮文星女子</v>
      </c>
      <c r="E36" s="40" t="str">
        <f>IF($J$2&lt;&gt;"","",VLOOKUP(B36,[7]原簿!$A$3:$F$10,2,FALSE))</f>
        <v>栃木県</v>
      </c>
      <c r="F36" s="9"/>
      <c r="G36" s="9"/>
      <c r="H36" s="28"/>
      <c r="K36" s="41"/>
      <c r="L36" s="10"/>
    </row>
    <row r="37" spans="1:12" ht="10.5" customHeight="1" x14ac:dyDescent="0.15">
      <c r="A37" s="33"/>
      <c r="B37" s="33"/>
      <c r="C37" s="33"/>
      <c r="D37" s="40"/>
      <c r="E37" s="40"/>
      <c r="F37" s="19"/>
      <c r="G37" s="19"/>
      <c r="K37" s="41"/>
      <c r="L37" s="10"/>
    </row>
    <row r="38" spans="1:12" ht="10.5" customHeight="1" x14ac:dyDescent="0.15">
      <c r="A38" s="33" t="s">
        <v>19</v>
      </c>
      <c r="B38" s="33" t="s">
        <v>42</v>
      </c>
      <c r="C38" s="33">
        <v>1</v>
      </c>
      <c r="D38" s="40" t="str">
        <f>IF($J$2&lt;&gt;"","",VLOOKUP(B38,[7]原簿!$A$3:$F$10,C38+2,FALSE))</f>
        <v>帝京</v>
      </c>
      <c r="E38" s="40" t="str">
        <f>IF($J$2&lt;&gt;"","",VLOOKUP(B38,[7]原簿!$A$3:$F$10,2,FALSE))</f>
        <v>東京都</v>
      </c>
      <c r="F38" s="9"/>
      <c r="G38" s="9"/>
      <c r="H38" s="10"/>
      <c r="K38" s="41"/>
      <c r="L38" s="10"/>
    </row>
    <row r="39" spans="1:12" ht="10.5" customHeight="1" x14ac:dyDescent="0.15">
      <c r="A39" s="33"/>
      <c r="B39" s="33"/>
      <c r="C39" s="33"/>
      <c r="D39" s="40"/>
      <c r="E39" s="40"/>
      <c r="F39" s="18"/>
      <c r="G39" s="42"/>
      <c r="H39" s="9"/>
      <c r="K39" s="17"/>
      <c r="L39" s="10"/>
    </row>
    <row r="40" spans="1:12" ht="10.5" customHeight="1" x14ac:dyDescent="0.15">
      <c r="A40" s="33" t="s">
        <v>20</v>
      </c>
      <c r="B40" s="33" t="s">
        <v>48</v>
      </c>
      <c r="C40" s="33">
        <v>3</v>
      </c>
      <c r="D40" s="40" t="str">
        <f>IF($J$2&lt;&gt;"","",VLOOKUP(B40,[7]原簿!$A$3:$F$10,C40+2,FALSE))</f>
        <v>日川</v>
      </c>
      <c r="E40" s="40" t="str">
        <f>IF($J$2&lt;&gt;"","",VLOOKUP(B40,[7]原簿!$A$3:$F$10,2,FALSE))</f>
        <v>山梨県</v>
      </c>
      <c r="F40" s="16"/>
      <c r="G40" s="43"/>
      <c r="H40" s="10"/>
      <c r="I40" s="15"/>
      <c r="K40" s="17"/>
      <c r="L40" s="10"/>
    </row>
    <row r="41" spans="1:12" ht="10.5" customHeight="1" x14ac:dyDescent="0.15">
      <c r="A41" s="33"/>
      <c r="B41" s="33"/>
      <c r="C41" s="33"/>
      <c r="D41" s="40"/>
      <c r="E41" s="40"/>
      <c r="F41" s="21"/>
      <c r="G41" s="10"/>
      <c r="H41" s="41"/>
      <c r="I41" s="20"/>
      <c r="K41" s="17"/>
      <c r="L41" s="10"/>
    </row>
    <row r="42" spans="1:12" ht="10.5" customHeight="1" x14ac:dyDescent="0.15">
      <c r="A42" s="33" t="s">
        <v>21</v>
      </c>
      <c r="B42" s="33" t="s">
        <v>49</v>
      </c>
      <c r="C42" s="33">
        <v>4</v>
      </c>
      <c r="D42" s="40" t="str">
        <f>IF($J$2&lt;&gt;"","",VLOOKUP(B42,[7]原簿!$A$3:$F$10,C42+2,FALSE))</f>
        <v>進修館</v>
      </c>
      <c r="E42" s="40" t="str">
        <f>IF($J$2&lt;&gt;"","",VLOOKUP(B42,[7]原簿!$A$3:$F$10,2,FALSE))</f>
        <v>埼玉県</v>
      </c>
      <c r="F42" s="16"/>
      <c r="G42" s="9"/>
      <c r="H42" s="41"/>
      <c r="I42" s="12"/>
      <c r="K42" s="17"/>
      <c r="L42" s="10"/>
    </row>
    <row r="43" spans="1:12" ht="10.5" customHeight="1" x14ac:dyDescent="0.15">
      <c r="A43" s="33"/>
      <c r="B43" s="33"/>
      <c r="C43" s="33"/>
      <c r="D43" s="40"/>
      <c r="E43" s="40"/>
      <c r="F43" s="18"/>
      <c r="G43" s="42"/>
      <c r="H43" s="14"/>
      <c r="I43" s="17"/>
      <c r="K43" s="17"/>
      <c r="L43" s="10"/>
    </row>
    <row r="44" spans="1:12" ht="10.5" customHeight="1" x14ac:dyDescent="0.15">
      <c r="A44" s="33" t="s">
        <v>22</v>
      </c>
      <c r="B44" s="33" t="s">
        <v>38</v>
      </c>
      <c r="C44" s="33">
        <v>2</v>
      </c>
      <c r="D44" s="40" t="str">
        <f>IF($J$2&lt;&gt;"","",VLOOKUP(B44,[7]原簿!$A$3:$F$10,C44+2,FALSE))</f>
        <v>県立高崎商業</v>
      </c>
      <c r="E44" s="40" t="str">
        <f>IF($J$2&lt;&gt;"","",VLOOKUP(B44,[7]原簿!$A$3:$F$10,2,FALSE))</f>
        <v>群馬県</v>
      </c>
      <c r="F44" s="16"/>
      <c r="G44" s="43"/>
      <c r="I44" s="17"/>
      <c r="K44" s="17"/>
      <c r="L44" s="10"/>
    </row>
    <row r="45" spans="1:12" ht="10.5" customHeight="1" x14ac:dyDescent="0.15">
      <c r="A45" s="33"/>
      <c r="B45" s="33"/>
      <c r="C45" s="33"/>
      <c r="D45" s="40"/>
      <c r="E45" s="40"/>
      <c r="F45" s="18"/>
      <c r="G45" s="19"/>
      <c r="I45" s="41"/>
      <c r="K45" s="17"/>
      <c r="L45" s="10"/>
    </row>
    <row r="46" spans="1:12" ht="10.5" customHeight="1" x14ac:dyDescent="0.15">
      <c r="A46" s="33" t="s">
        <v>23</v>
      </c>
      <c r="B46" s="33" t="s">
        <v>46</v>
      </c>
      <c r="C46" s="33">
        <v>2</v>
      </c>
      <c r="D46" s="40" t="str">
        <f>IF($J$2&lt;&gt;"","",VLOOKUP(B46,[7]原簿!$A$3:$F$10,C46+2,FALSE))</f>
        <v>水城</v>
      </c>
      <c r="E46" s="40" t="str">
        <f>IF($J$2&lt;&gt;"","",VLOOKUP(B46,[7]原簿!$A$3:$F$10,2,FALSE))</f>
        <v>茨城県</v>
      </c>
      <c r="F46" s="16"/>
      <c r="G46" s="9"/>
      <c r="I46" s="41"/>
      <c r="J46" s="12"/>
      <c r="K46" s="17"/>
      <c r="L46" s="10"/>
    </row>
    <row r="47" spans="1:12" ht="10.5" customHeight="1" x14ac:dyDescent="0.15">
      <c r="A47" s="33"/>
      <c r="B47" s="33"/>
      <c r="C47" s="33"/>
      <c r="D47" s="40"/>
      <c r="E47" s="40"/>
      <c r="F47" s="18"/>
      <c r="G47" s="42"/>
      <c r="I47" s="17"/>
      <c r="J47" s="17"/>
      <c r="K47" s="17"/>
      <c r="L47" s="10"/>
    </row>
    <row r="48" spans="1:12" ht="10.5" customHeight="1" x14ac:dyDescent="0.15">
      <c r="A48" s="33" t="s">
        <v>24</v>
      </c>
      <c r="B48" s="33" t="s">
        <v>40</v>
      </c>
      <c r="C48" s="33">
        <v>3</v>
      </c>
      <c r="D48" s="40" t="str">
        <f>IF($J$2&lt;&gt;"","",VLOOKUP(B48,[7]原簿!$A$3:$F$10,C48+2,FALSE))</f>
        <v>作新学院</v>
      </c>
      <c r="E48" s="40" t="str">
        <f>IF($J$2&lt;&gt;"","",VLOOKUP(B48,[7]原簿!$A$3:$F$10,2,FALSE))</f>
        <v>栃木県</v>
      </c>
      <c r="F48" s="16"/>
      <c r="G48" s="43"/>
      <c r="H48" s="12"/>
      <c r="I48" s="17"/>
      <c r="J48" s="17"/>
      <c r="K48" s="17"/>
      <c r="L48" s="10"/>
    </row>
    <row r="49" spans="1:12" ht="10.5" customHeight="1" x14ac:dyDescent="0.15">
      <c r="A49" s="33"/>
      <c r="B49" s="33"/>
      <c r="C49" s="33"/>
      <c r="D49" s="40"/>
      <c r="E49" s="40"/>
      <c r="F49" s="18"/>
      <c r="G49" s="19"/>
      <c r="H49" s="41"/>
      <c r="I49" s="14"/>
      <c r="J49" s="17"/>
      <c r="K49" s="17"/>
      <c r="L49" s="10"/>
    </row>
    <row r="50" spans="1:12" ht="10.5" customHeight="1" x14ac:dyDescent="0.15">
      <c r="A50" s="33" t="s">
        <v>25</v>
      </c>
      <c r="B50" s="33" t="s">
        <v>160</v>
      </c>
      <c r="C50" s="33">
        <v>4</v>
      </c>
      <c r="D50" s="40" t="str">
        <f>IF($J$2&lt;&gt;"","",VLOOKUP(B50,[7]原簿!$A$3:$F$10,C50+2,FALSE))</f>
        <v>敬愛学園</v>
      </c>
      <c r="E50" s="40" t="str">
        <f>IF($J$2&lt;&gt;"","",VLOOKUP(B50,[7]原簿!$A$3:$F$10,2,FALSE))</f>
        <v>千葉県</v>
      </c>
      <c r="F50" s="16"/>
      <c r="G50" s="9"/>
      <c r="H50" s="41"/>
      <c r="J50" s="17"/>
      <c r="K50" s="17"/>
      <c r="L50" s="10"/>
    </row>
    <row r="51" spans="1:12" ht="10.5" customHeight="1" x14ac:dyDescent="0.15">
      <c r="A51" s="33"/>
      <c r="B51" s="33"/>
      <c r="C51" s="33"/>
      <c r="D51" s="40"/>
      <c r="E51" s="40"/>
      <c r="F51" s="18"/>
      <c r="G51" s="42"/>
      <c r="H51" s="14"/>
      <c r="J51" s="17"/>
      <c r="K51" s="17"/>
      <c r="L51" s="10"/>
    </row>
    <row r="52" spans="1:12" ht="10.5" customHeight="1" x14ac:dyDescent="0.15">
      <c r="A52" s="33" t="s">
        <v>26</v>
      </c>
      <c r="B52" s="33" t="s">
        <v>41</v>
      </c>
      <c r="C52" s="33">
        <v>1</v>
      </c>
      <c r="D52" s="40" t="str">
        <f>IF($J$2&lt;&gt;"","",VLOOKUP(B52,[7]原簿!$A$3:$F$10,C52+2,FALSE))</f>
        <v>光明学園相模原</v>
      </c>
      <c r="E52" s="40" t="str">
        <f>IF($J$2&lt;&gt;"","",VLOOKUP(B52,[7]原簿!$A$3:$F$10,2,FALSE))</f>
        <v>神奈川県</v>
      </c>
      <c r="F52" s="16"/>
      <c r="G52" s="43"/>
      <c r="J52" s="41"/>
      <c r="K52" s="22"/>
      <c r="L52" s="10"/>
    </row>
    <row r="53" spans="1:12" ht="10.5" customHeight="1" x14ac:dyDescent="0.15">
      <c r="A53" s="33"/>
      <c r="B53" s="33"/>
      <c r="C53" s="33"/>
      <c r="D53" s="40"/>
      <c r="E53" s="40"/>
      <c r="F53" s="18"/>
      <c r="G53" s="19"/>
      <c r="J53" s="41"/>
      <c r="L53" s="10"/>
    </row>
    <row r="54" spans="1:12" ht="10.5" customHeight="1" x14ac:dyDescent="0.15">
      <c r="A54" s="33" t="s">
        <v>27</v>
      </c>
      <c r="B54" s="33" t="s">
        <v>160</v>
      </c>
      <c r="C54" s="33">
        <v>1</v>
      </c>
      <c r="D54" s="40" t="str">
        <f>IF($J$2&lt;&gt;"","",VLOOKUP(B54,[7]原簿!$A$3:$F$10,C54+2,FALSE))</f>
        <v>拓殖大学紅陵</v>
      </c>
      <c r="E54" s="40" t="str">
        <f>IF($J$2&lt;&gt;"","",VLOOKUP(B54,[7]原簿!$A$3:$F$10,2,FALSE))</f>
        <v>千葉県</v>
      </c>
      <c r="F54" s="16"/>
      <c r="G54" s="9"/>
      <c r="J54" s="17"/>
      <c r="L54" s="10"/>
    </row>
    <row r="55" spans="1:12" ht="10.5" customHeight="1" x14ac:dyDescent="0.15">
      <c r="A55" s="33"/>
      <c r="B55" s="33"/>
      <c r="C55" s="33"/>
      <c r="D55" s="40"/>
      <c r="E55" s="40"/>
      <c r="F55" s="18"/>
      <c r="G55" s="42"/>
      <c r="J55" s="17"/>
      <c r="L55" s="10"/>
    </row>
    <row r="56" spans="1:12" ht="10.5" customHeight="1" x14ac:dyDescent="0.15">
      <c r="A56" s="33" t="s">
        <v>28</v>
      </c>
      <c r="B56" s="33" t="s">
        <v>161</v>
      </c>
      <c r="C56" s="33">
        <v>3</v>
      </c>
      <c r="D56" s="40" t="str">
        <f>IF($J$2&lt;&gt;"","",VLOOKUP(B56,[7]原簿!$A$3:$F$10,C56+2,FALSE))</f>
        <v>県立伊勢崎興陽</v>
      </c>
      <c r="E56" s="40" t="str">
        <f>IF($J$2&lt;&gt;"","",VLOOKUP(B56,[7]原簿!$A$3:$F$10,2,FALSE))</f>
        <v>群馬県</v>
      </c>
      <c r="F56" s="16"/>
      <c r="G56" s="43"/>
      <c r="H56" s="12"/>
      <c r="J56" s="17"/>
      <c r="L56" s="10"/>
    </row>
    <row r="57" spans="1:12" ht="10.5" customHeight="1" x14ac:dyDescent="0.15">
      <c r="A57" s="33"/>
      <c r="B57" s="33"/>
      <c r="C57" s="33"/>
      <c r="D57" s="40"/>
      <c r="E57" s="40"/>
      <c r="F57" s="18"/>
      <c r="G57" s="19"/>
      <c r="H57" s="17"/>
      <c r="J57" s="17"/>
      <c r="L57" s="10"/>
    </row>
    <row r="58" spans="1:12" ht="10.5" customHeight="1" x14ac:dyDescent="0.15">
      <c r="A58" s="33" t="s">
        <v>29</v>
      </c>
      <c r="B58" s="33" t="s">
        <v>162</v>
      </c>
      <c r="C58" s="33">
        <v>4</v>
      </c>
      <c r="D58" s="40" t="str">
        <f>IF($J$2&lt;&gt;"","",VLOOKUP(B58,[7]原簿!$A$3:$F$10,C58+2,FALSE))</f>
        <v>慶応義塾湘南藤沢</v>
      </c>
      <c r="E58" s="40" t="str">
        <f>IF($J$2&lt;&gt;"","",VLOOKUP(B58,[7]原簿!$A$3:$F$10,2,FALSE))</f>
        <v>神奈川県</v>
      </c>
      <c r="F58" s="16"/>
      <c r="G58" s="9"/>
      <c r="H58" s="17"/>
      <c r="I58" s="12"/>
      <c r="J58" s="17"/>
      <c r="L58" s="10"/>
    </row>
    <row r="59" spans="1:12" ht="10.5" customHeight="1" x14ac:dyDescent="0.15">
      <c r="A59" s="33"/>
      <c r="B59" s="33"/>
      <c r="C59" s="33"/>
      <c r="D59" s="40"/>
      <c r="E59" s="40"/>
      <c r="F59" s="18"/>
      <c r="G59" s="42"/>
      <c r="H59" s="14"/>
      <c r="I59" s="17"/>
      <c r="J59" s="17"/>
      <c r="L59" s="10"/>
    </row>
    <row r="60" spans="1:12" ht="10.5" customHeight="1" x14ac:dyDescent="0.15">
      <c r="A60" s="33" t="s">
        <v>30</v>
      </c>
      <c r="B60" s="33" t="s">
        <v>144</v>
      </c>
      <c r="C60" s="33">
        <v>2</v>
      </c>
      <c r="D60" s="40" t="str">
        <f>IF($J$2&lt;&gt;"","",VLOOKUP(B60,[7]原簿!$A$3:$F$10,C60+2,FALSE))</f>
        <v>栃木商業</v>
      </c>
      <c r="E60" s="40" t="str">
        <f>IF($J$2&lt;&gt;"","",VLOOKUP(B60,[7]原簿!$A$3:$F$10,2,FALSE))</f>
        <v>栃木県</v>
      </c>
      <c r="F60" s="16"/>
      <c r="G60" s="43"/>
      <c r="I60" s="17"/>
      <c r="J60" s="17"/>
      <c r="L60" s="10"/>
    </row>
    <row r="61" spans="1:12" ht="10.5" customHeight="1" x14ac:dyDescent="0.15">
      <c r="A61" s="33"/>
      <c r="B61" s="33"/>
      <c r="C61" s="33"/>
      <c r="D61" s="40"/>
      <c r="E61" s="40"/>
      <c r="F61" s="18"/>
      <c r="G61" s="19"/>
      <c r="I61" s="41"/>
      <c r="J61" s="14"/>
      <c r="L61" s="10"/>
    </row>
    <row r="62" spans="1:12" ht="10.5" customHeight="1" x14ac:dyDescent="0.15">
      <c r="A62" s="33" t="s">
        <v>31</v>
      </c>
      <c r="B62" s="33" t="s">
        <v>163</v>
      </c>
      <c r="C62" s="33">
        <v>2</v>
      </c>
      <c r="D62" s="40" t="str">
        <f>IF($J$2&lt;&gt;"","",VLOOKUP(B62,[7]原簿!$A$3:$F$10,C62+2,FALSE))</f>
        <v>埼玉栄</v>
      </c>
      <c r="E62" s="40" t="str">
        <f>IF($J$2&lt;&gt;"","",VLOOKUP(B62,[7]原簿!$A$3:$F$10,2,FALSE))</f>
        <v>埼玉県</v>
      </c>
      <c r="F62" s="16"/>
      <c r="G62" s="9"/>
      <c r="I62" s="41"/>
      <c r="L62" s="10"/>
    </row>
    <row r="63" spans="1:12" ht="10.5" customHeight="1" x14ac:dyDescent="0.15">
      <c r="A63" s="33"/>
      <c r="B63" s="33"/>
      <c r="C63" s="33"/>
      <c r="D63" s="40"/>
      <c r="E63" s="40"/>
      <c r="F63" s="18"/>
      <c r="G63" s="42"/>
      <c r="I63" s="17"/>
      <c r="L63" s="10"/>
    </row>
    <row r="64" spans="1:12" ht="10.5" customHeight="1" x14ac:dyDescent="0.15">
      <c r="A64" s="33" t="s">
        <v>32</v>
      </c>
      <c r="B64" s="33" t="s">
        <v>164</v>
      </c>
      <c r="C64" s="33">
        <v>3</v>
      </c>
      <c r="D64" s="40" t="str">
        <f>IF($J$2&lt;&gt;"","",VLOOKUP(B64,[7]原簿!$A$3:$F$10,C64+2,FALSE))</f>
        <v>錦城</v>
      </c>
      <c r="E64" s="40" t="str">
        <f>IF($J$2&lt;&gt;"","",VLOOKUP(B64,[7]原簿!$A$3:$F$10,2,FALSE))</f>
        <v>東京都</v>
      </c>
      <c r="F64" s="16"/>
      <c r="G64" s="43"/>
      <c r="H64" s="12"/>
      <c r="I64" s="17"/>
      <c r="L64" s="10"/>
    </row>
    <row r="65" spans="1:12" ht="10.5" customHeight="1" x14ac:dyDescent="0.15">
      <c r="A65" s="33"/>
      <c r="B65" s="33"/>
      <c r="C65" s="33"/>
      <c r="D65" s="40"/>
      <c r="E65" s="40"/>
      <c r="F65" s="18"/>
      <c r="G65" s="19"/>
      <c r="H65" s="41"/>
      <c r="I65" s="14"/>
      <c r="L65" s="10"/>
    </row>
    <row r="66" spans="1:12" ht="10.5" customHeight="1" x14ac:dyDescent="0.15">
      <c r="A66" s="33" t="s">
        <v>33</v>
      </c>
      <c r="B66" s="33" t="s">
        <v>165</v>
      </c>
      <c r="C66" s="33">
        <v>4</v>
      </c>
      <c r="D66" s="40" t="str">
        <f>IF($J$2&lt;&gt;"","",VLOOKUP(B66,[7]原簿!$A$3:$F$10,C66+2,FALSE))</f>
        <v>茨城県立水戸商業</v>
      </c>
      <c r="E66" s="40" t="str">
        <f>IF($J$2&lt;&gt;"","",VLOOKUP(B66,[7]原簿!$A$3:$F$10,2,FALSE))</f>
        <v>茨城県</v>
      </c>
      <c r="F66" s="13"/>
      <c r="G66" s="9"/>
      <c r="H66" s="41"/>
      <c r="I66" s="10"/>
      <c r="L66" s="10"/>
    </row>
    <row r="67" spans="1:12" ht="10.5" customHeight="1" x14ac:dyDescent="0.15">
      <c r="A67" s="33"/>
      <c r="B67" s="33"/>
      <c r="C67" s="33"/>
      <c r="D67" s="40"/>
      <c r="E67" s="40"/>
      <c r="F67" s="21"/>
      <c r="G67" s="17"/>
      <c r="H67" s="22"/>
      <c r="I67" s="10"/>
      <c r="L67" s="10"/>
    </row>
    <row r="68" spans="1:12" ht="10.5" customHeight="1" x14ac:dyDescent="0.15">
      <c r="A68" s="33" t="s">
        <v>34</v>
      </c>
      <c r="B68" s="33" t="s">
        <v>166</v>
      </c>
      <c r="C68" s="33">
        <v>1</v>
      </c>
      <c r="D68" s="40" t="str">
        <f>IF($J$2&lt;&gt;"","",VLOOKUP(B68,[7]原簿!$A$3:$F$10,C68+2,FALSE))</f>
        <v>日本航空</v>
      </c>
      <c r="E68" s="40" t="str">
        <f>IF($J$2&lt;&gt;"","",VLOOKUP(B68,[7]原簿!$A$3:$F$10,2,FALSE))</f>
        <v>山梨県</v>
      </c>
      <c r="F68" s="16"/>
      <c r="G68" s="32"/>
      <c r="L68" s="10"/>
    </row>
    <row r="69" spans="1:12" ht="10.5" customHeight="1" x14ac:dyDescent="0.15">
      <c r="A69" s="33"/>
      <c r="B69" s="33"/>
      <c r="C69" s="33"/>
      <c r="D69" s="40"/>
      <c r="E69" s="40"/>
      <c r="L69" s="10"/>
    </row>
  </sheetData>
  <mergeCells count="192">
    <mergeCell ref="A68:A69"/>
    <mergeCell ref="B68:B69"/>
    <mergeCell ref="C68:C69"/>
    <mergeCell ref="D68:D69"/>
    <mergeCell ref="E68:E69"/>
    <mergeCell ref="D64:D65"/>
    <mergeCell ref="E64:E65"/>
    <mergeCell ref="H65:H66"/>
    <mergeCell ref="A66:A67"/>
    <mergeCell ref="B66:B67"/>
    <mergeCell ref="C66:C67"/>
    <mergeCell ref="D66:D67"/>
    <mergeCell ref="E66:E67"/>
    <mergeCell ref="I61:I62"/>
    <mergeCell ref="A62:A63"/>
    <mergeCell ref="B62:B63"/>
    <mergeCell ref="C62:C63"/>
    <mergeCell ref="D62:D63"/>
    <mergeCell ref="E62:E63"/>
    <mergeCell ref="G63:G64"/>
    <mergeCell ref="A64:A65"/>
    <mergeCell ref="B64:B65"/>
    <mergeCell ref="C64:C65"/>
    <mergeCell ref="G59:G60"/>
    <mergeCell ref="A60:A61"/>
    <mergeCell ref="B60:B61"/>
    <mergeCell ref="C60:C61"/>
    <mergeCell ref="D60:D61"/>
    <mergeCell ref="E60:E61"/>
    <mergeCell ref="D56:D57"/>
    <mergeCell ref="E56:E57"/>
    <mergeCell ref="A58:A59"/>
    <mergeCell ref="B58:B59"/>
    <mergeCell ref="C58:C59"/>
    <mergeCell ref="D58:D59"/>
    <mergeCell ref="E58:E59"/>
    <mergeCell ref="J52:J53"/>
    <mergeCell ref="A54:A55"/>
    <mergeCell ref="B54:B55"/>
    <mergeCell ref="C54:C55"/>
    <mergeCell ref="D54:D55"/>
    <mergeCell ref="E54:E55"/>
    <mergeCell ref="G55:G56"/>
    <mergeCell ref="A56:A57"/>
    <mergeCell ref="B56:B57"/>
    <mergeCell ref="C56:C57"/>
    <mergeCell ref="G51:G52"/>
    <mergeCell ref="A52:A53"/>
    <mergeCell ref="B52:B53"/>
    <mergeCell ref="C52:C53"/>
    <mergeCell ref="D52:D53"/>
    <mergeCell ref="E52:E53"/>
    <mergeCell ref="B48:B49"/>
    <mergeCell ref="C48:C49"/>
    <mergeCell ref="D48:D49"/>
    <mergeCell ref="E48:E49"/>
    <mergeCell ref="H49:H50"/>
    <mergeCell ref="A50:A51"/>
    <mergeCell ref="B50:B51"/>
    <mergeCell ref="C50:C51"/>
    <mergeCell ref="D50:D51"/>
    <mergeCell ref="E50:E51"/>
    <mergeCell ref="D44:D45"/>
    <mergeCell ref="E44:E45"/>
    <mergeCell ref="I45:I46"/>
    <mergeCell ref="A46:A47"/>
    <mergeCell ref="B46:B47"/>
    <mergeCell ref="C46:C47"/>
    <mergeCell ref="D46:D47"/>
    <mergeCell ref="E46:E47"/>
    <mergeCell ref="G47:G48"/>
    <mergeCell ref="A48:A49"/>
    <mergeCell ref="H41:H42"/>
    <mergeCell ref="A42:A43"/>
    <mergeCell ref="B42:B43"/>
    <mergeCell ref="C42:C43"/>
    <mergeCell ref="D42:D43"/>
    <mergeCell ref="E42:E43"/>
    <mergeCell ref="G43:G44"/>
    <mergeCell ref="A44:A45"/>
    <mergeCell ref="B44:B45"/>
    <mergeCell ref="C44:C45"/>
    <mergeCell ref="E38:E39"/>
    <mergeCell ref="G39:G40"/>
    <mergeCell ref="A40:A41"/>
    <mergeCell ref="B40:B41"/>
    <mergeCell ref="C40:C41"/>
    <mergeCell ref="D40:D41"/>
    <mergeCell ref="E40:E41"/>
    <mergeCell ref="K35:K38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C28:C29"/>
    <mergeCell ref="D28:D29"/>
    <mergeCell ref="E28:E29"/>
    <mergeCell ref="I29:I30"/>
    <mergeCell ref="A30:A31"/>
    <mergeCell ref="B30:B31"/>
    <mergeCell ref="C30:C31"/>
    <mergeCell ref="D30:D31"/>
    <mergeCell ref="E30:E31"/>
    <mergeCell ref="G31:G32"/>
    <mergeCell ref="E24:E25"/>
    <mergeCell ref="H25:H26"/>
    <mergeCell ref="A26:A27"/>
    <mergeCell ref="B26:B27"/>
    <mergeCell ref="C26:C27"/>
    <mergeCell ref="D26:D27"/>
    <mergeCell ref="E26:E27"/>
    <mergeCell ref="G27:G28"/>
    <mergeCell ref="A28:A29"/>
    <mergeCell ref="B28:B29"/>
    <mergeCell ref="A22:A23"/>
    <mergeCell ref="B22:B23"/>
    <mergeCell ref="C22:C23"/>
    <mergeCell ref="D22:D23"/>
    <mergeCell ref="E22:E23"/>
    <mergeCell ref="G23:G24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  <mergeCell ref="J20:J21"/>
    <mergeCell ref="C16:C17"/>
    <mergeCell ref="D16:D17"/>
    <mergeCell ref="E16:E17"/>
    <mergeCell ref="H17:H18"/>
    <mergeCell ref="A18:A19"/>
    <mergeCell ref="B18:B19"/>
    <mergeCell ref="C18:C19"/>
    <mergeCell ref="D18:D19"/>
    <mergeCell ref="E18:E19"/>
    <mergeCell ref="G19:G20"/>
    <mergeCell ref="E12:E13"/>
    <mergeCell ref="I13:I14"/>
    <mergeCell ref="A14:A15"/>
    <mergeCell ref="B14:B15"/>
    <mergeCell ref="C14:C15"/>
    <mergeCell ref="D14:D15"/>
    <mergeCell ref="E14:E15"/>
    <mergeCell ref="G15:G16"/>
    <mergeCell ref="A16:A17"/>
    <mergeCell ref="B16:B17"/>
    <mergeCell ref="A10:A11"/>
    <mergeCell ref="B10:B11"/>
    <mergeCell ref="C10:C11"/>
    <mergeCell ref="D10:D11"/>
    <mergeCell ref="E10:E11"/>
    <mergeCell ref="G11:G12"/>
    <mergeCell ref="A12:A13"/>
    <mergeCell ref="B12:B13"/>
    <mergeCell ref="C12:C13"/>
    <mergeCell ref="D12:D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:L1"/>
    <mergeCell ref="A3:C3"/>
    <mergeCell ref="A4:A5"/>
    <mergeCell ref="B4:B5"/>
    <mergeCell ref="C4:C5"/>
    <mergeCell ref="D4:D5"/>
    <mergeCell ref="E4:E5"/>
  </mergeCells>
  <phoneticPr fontId="7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7]!KA">
                <anchor moveWithCells="1" sizeWithCells="1">
                  <from>
                    <xdr:col>12</xdr:col>
                    <xdr:colOff>523875</xdr:colOff>
                    <xdr:row>0</xdr:row>
                    <xdr:rowOff>114300</xdr:rowOff>
                  </from>
                  <to>
                    <xdr:col>13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7]!実行">
                <anchor moveWithCells="1" sizeWithCells="1">
                  <from>
                    <xdr:col>12</xdr:col>
                    <xdr:colOff>542925</xdr:colOff>
                    <xdr:row>2</xdr:row>
                    <xdr:rowOff>180975</xdr:rowOff>
                  </from>
                  <to>
                    <xdr:col>13</xdr:col>
                    <xdr:colOff>352425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workbookViewId="0">
      <selection activeCell="A75" sqref="A75"/>
    </sheetView>
  </sheetViews>
  <sheetFormatPr defaultRowHeight="13.5" x14ac:dyDescent="0.15"/>
  <cols>
    <col min="1" max="1" width="7.875" style="1" customWidth="1"/>
    <col min="2" max="3" width="1.625" style="1" customWidth="1"/>
    <col min="4" max="4" width="35.75" style="1" customWidth="1"/>
    <col min="5" max="5" width="10.125" style="1" customWidth="1"/>
    <col min="6" max="11" width="4.375" style="1" customWidth="1"/>
    <col min="12" max="12" width="3" style="1" customWidth="1"/>
    <col min="13" max="256" width="9" style="1"/>
    <col min="257" max="257" width="7.875" style="1" customWidth="1"/>
    <col min="258" max="259" width="1.625" style="1" customWidth="1"/>
    <col min="260" max="260" width="35.75" style="1" customWidth="1"/>
    <col min="261" max="261" width="10.125" style="1" customWidth="1"/>
    <col min="262" max="267" width="4.375" style="1" customWidth="1"/>
    <col min="268" max="268" width="3" style="1" customWidth="1"/>
    <col min="269" max="512" width="9" style="1"/>
    <col min="513" max="513" width="7.875" style="1" customWidth="1"/>
    <col min="514" max="515" width="1.625" style="1" customWidth="1"/>
    <col min="516" max="516" width="35.75" style="1" customWidth="1"/>
    <col min="517" max="517" width="10.125" style="1" customWidth="1"/>
    <col min="518" max="523" width="4.375" style="1" customWidth="1"/>
    <col min="524" max="524" width="3" style="1" customWidth="1"/>
    <col min="525" max="768" width="9" style="1"/>
    <col min="769" max="769" width="7.875" style="1" customWidth="1"/>
    <col min="770" max="771" width="1.625" style="1" customWidth="1"/>
    <col min="772" max="772" width="35.75" style="1" customWidth="1"/>
    <col min="773" max="773" width="10.125" style="1" customWidth="1"/>
    <col min="774" max="779" width="4.375" style="1" customWidth="1"/>
    <col min="780" max="780" width="3" style="1" customWidth="1"/>
    <col min="781" max="1024" width="9" style="1"/>
    <col min="1025" max="1025" width="7.875" style="1" customWidth="1"/>
    <col min="1026" max="1027" width="1.625" style="1" customWidth="1"/>
    <col min="1028" max="1028" width="35.75" style="1" customWidth="1"/>
    <col min="1029" max="1029" width="10.125" style="1" customWidth="1"/>
    <col min="1030" max="1035" width="4.375" style="1" customWidth="1"/>
    <col min="1036" max="1036" width="3" style="1" customWidth="1"/>
    <col min="1037" max="1280" width="9" style="1"/>
    <col min="1281" max="1281" width="7.875" style="1" customWidth="1"/>
    <col min="1282" max="1283" width="1.625" style="1" customWidth="1"/>
    <col min="1284" max="1284" width="35.75" style="1" customWidth="1"/>
    <col min="1285" max="1285" width="10.125" style="1" customWidth="1"/>
    <col min="1286" max="1291" width="4.375" style="1" customWidth="1"/>
    <col min="1292" max="1292" width="3" style="1" customWidth="1"/>
    <col min="1293" max="1536" width="9" style="1"/>
    <col min="1537" max="1537" width="7.875" style="1" customWidth="1"/>
    <col min="1538" max="1539" width="1.625" style="1" customWidth="1"/>
    <col min="1540" max="1540" width="35.75" style="1" customWidth="1"/>
    <col min="1541" max="1541" width="10.125" style="1" customWidth="1"/>
    <col min="1542" max="1547" width="4.375" style="1" customWidth="1"/>
    <col min="1548" max="1548" width="3" style="1" customWidth="1"/>
    <col min="1549" max="1792" width="9" style="1"/>
    <col min="1793" max="1793" width="7.875" style="1" customWidth="1"/>
    <col min="1794" max="1795" width="1.625" style="1" customWidth="1"/>
    <col min="1796" max="1796" width="35.75" style="1" customWidth="1"/>
    <col min="1797" max="1797" width="10.125" style="1" customWidth="1"/>
    <col min="1798" max="1803" width="4.375" style="1" customWidth="1"/>
    <col min="1804" max="1804" width="3" style="1" customWidth="1"/>
    <col min="1805" max="2048" width="9" style="1"/>
    <col min="2049" max="2049" width="7.875" style="1" customWidth="1"/>
    <col min="2050" max="2051" width="1.625" style="1" customWidth="1"/>
    <col min="2052" max="2052" width="35.75" style="1" customWidth="1"/>
    <col min="2053" max="2053" width="10.125" style="1" customWidth="1"/>
    <col min="2054" max="2059" width="4.375" style="1" customWidth="1"/>
    <col min="2060" max="2060" width="3" style="1" customWidth="1"/>
    <col min="2061" max="2304" width="9" style="1"/>
    <col min="2305" max="2305" width="7.875" style="1" customWidth="1"/>
    <col min="2306" max="2307" width="1.625" style="1" customWidth="1"/>
    <col min="2308" max="2308" width="35.75" style="1" customWidth="1"/>
    <col min="2309" max="2309" width="10.125" style="1" customWidth="1"/>
    <col min="2310" max="2315" width="4.375" style="1" customWidth="1"/>
    <col min="2316" max="2316" width="3" style="1" customWidth="1"/>
    <col min="2317" max="2560" width="9" style="1"/>
    <col min="2561" max="2561" width="7.875" style="1" customWidth="1"/>
    <col min="2562" max="2563" width="1.625" style="1" customWidth="1"/>
    <col min="2564" max="2564" width="35.75" style="1" customWidth="1"/>
    <col min="2565" max="2565" width="10.125" style="1" customWidth="1"/>
    <col min="2566" max="2571" width="4.375" style="1" customWidth="1"/>
    <col min="2572" max="2572" width="3" style="1" customWidth="1"/>
    <col min="2573" max="2816" width="9" style="1"/>
    <col min="2817" max="2817" width="7.875" style="1" customWidth="1"/>
    <col min="2818" max="2819" width="1.625" style="1" customWidth="1"/>
    <col min="2820" max="2820" width="35.75" style="1" customWidth="1"/>
    <col min="2821" max="2821" width="10.125" style="1" customWidth="1"/>
    <col min="2822" max="2827" width="4.375" style="1" customWidth="1"/>
    <col min="2828" max="2828" width="3" style="1" customWidth="1"/>
    <col min="2829" max="3072" width="9" style="1"/>
    <col min="3073" max="3073" width="7.875" style="1" customWidth="1"/>
    <col min="3074" max="3075" width="1.625" style="1" customWidth="1"/>
    <col min="3076" max="3076" width="35.75" style="1" customWidth="1"/>
    <col min="3077" max="3077" width="10.125" style="1" customWidth="1"/>
    <col min="3078" max="3083" width="4.375" style="1" customWidth="1"/>
    <col min="3084" max="3084" width="3" style="1" customWidth="1"/>
    <col min="3085" max="3328" width="9" style="1"/>
    <col min="3329" max="3329" width="7.875" style="1" customWidth="1"/>
    <col min="3330" max="3331" width="1.625" style="1" customWidth="1"/>
    <col min="3332" max="3332" width="35.75" style="1" customWidth="1"/>
    <col min="3333" max="3333" width="10.125" style="1" customWidth="1"/>
    <col min="3334" max="3339" width="4.375" style="1" customWidth="1"/>
    <col min="3340" max="3340" width="3" style="1" customWidth="1"/>
    <col min="3341" max="3584" width="9" style="1"/>
    <col min="3585" max="3585" width="7.875" style="1" customWidth="1"/>
    <col min="3586" max="3587" width="1.625" style="1" customWidth="1"/>
    <col min="3588" max="3588" width="35.75" style="1" customWidth="1"/>
    <col min="3589" max="3589" width="10.125" style="1" customWidth="1"/>
    <col min="3590" max="3595" width="4.375" style="1" customWidth="1"/>
    <col min="3596" max="3596" width="3" style="1" customWidth="1"/>
    <col min="3597" max="3840" width="9" style="1"/>
    <col min="3841" max="3841" width="7.875" style="1" customWidth="1"/>
    <col min="3842" max="3843" width="1.625" style="1" customWidth="1"/>
    <col min="3844" max="3844" width="35.75" style="1" customWidth="1"/>
    <col min="3845" max="3845" width="10.125" style="1" customWidth="1"/>
    <col min="3846" max="3851" width="4.375" style="1" customWidth="1"/>
    <col min="3852" max="3852" width="3" style="1" customWidth="1"/>
    <col min="3853" max="4096" width="9" style="1"/>
    <col min="4097" max="4097" width="7.875" style="1" customWidth="1"/>
    <col min="4098" max="4099" width="1.625" style="1" customWidth="1"/>
    <col min="4100" max="4100" width="35.75" style="1" customWidth="1"/>
    <col min="4101" max="4101" width="10.125" style="1" customWidth="1"/>
    <col min="4102" max="4107" width="4.375" style="1" customWidth="1"/>
    <col min="4108" max="4108" width="3" style="1" customWidth="1"/>
    <col min="4109" max="4352" width="9" style="1"/>
    <col min="4353" max="4353" width="7.875" style="1" customWidth="1"/>
    <col min="4354" max="4355" width="1.625" style="1" customWidth="1"/>
    <col min="4356" max="4356" width="35.75" style="1" customWidth="1"/>
    <col min="4357" max="4357" width="10.125" style="1" customWidth="1"/>
    <col min="4358" max="4363" width="4.375" style="1" customWidth="1"/>
    <col min="4364" max="4364" width="3" style="1" customWidth="1"/>
    <col min="4365" max="4608" width="9" style="1"/>
    <col min="4609" max="4609" width="7.875" style="1" customWidth="1"/>
    <col min="4610" max="4611" width="1.625" style="1" customWidth="1"/>
    <col min="4612" max="4612" width="35.75" style="1" customWidth="1"/>
    <col min="4613" max="4613" width="10.125" style="1" customWidth="1"/>
    <col min="4614" max="4619" width="4.375" style="1" customWidth="1"/>
    <col min="4620" max="4620" width="3" style="1" customWidth="1"/>
    <col min="4621" max="4864" width="9" style="1"/>
    <col min="4865" max="4865" width="7.875" style="1" customWidth="1"/>
    <col min="4866" max="4867" width="1.625" style="1" customWidth="1"/>
    <col min="4868" max="4868" width="35.75" style="1" customWidth="1"/>
    <col min="4869" max="4869" width="10.125" style="1" customWidth="1"/>
    <col min="4870" max="4875" width="4.375" style="1" customWidth="1"/>
    <col min="4876" max="4876" width="3" style="1" customWidth="1"/>
    <col min="4877" max="5120" width="9" style="1"/>
    <col min="5121" max="5121" width="7.875" style="1" customWidth="1"/>
    <col min="5122" max="5123" width="1.625" style="1" customWidth="1"/>
    <col min="5124" max="5124" width="35.75" style="1" customWidth="1"/>
    <col min="5125" max="5125" width="10.125" style="1" customWidth="1"/>
    <col min="5126" max="5131" width="4.375" style="1" customWidth="1"/>
    <col min="5132" max="5132" width="3" style="1" customWidth="1"/>
    <col min="5133" max="5376" width="9" style="1"/>
    <col min="5377" max="5377" width="7.875" style="1" customWidth="1"/>
    <col min="5378" max="5379" width="1.625" style="1" customWidth="1"/>
    <col min="5380" max="5380" width="35.75" style="1" customWidth="1"/>
    <col min="5381" max="5381" width="10.125" style="1" customWidth="1"/>
    <col min="5382" max="5387" width="4.375" style="1" customWidth="1"/>
    <col min="5388" max="5388" width="3" style="1" customWidth="1"/>
    <col min="5389" max="5632" width="9" style="1"/>
    <col min="5633" max="5633" width="7.875" style="1" customWidth="1"/>
    <col min="5634" max="5635" width="1.625" style="1" customWidth="1"/>
    <col min="5636" max="5636" width="35.75" style="1" customWidth="1"/>
    <col min="5637" max="5637" width="10.125" style="1" customWidth="1"/>
    <col min="5638" max="5643" width="4.375" style="1" customWidth="1"/>
    <col min="5644" max="5644" width="3" style="1" customWidth="1"/>
    <col min="5645" max="5888" width="9" style="1"/>
    <col min="5889" max="5889" width="7.875" style="1" customWidth="1"/>
    <col min="5890" max="5891" width="1.625" style="1" customWidth="1"/>
    <col min="5892" max="5892" width="35.75" style="1" customWidth="1"/>
    <col min="5893" max="5893" width="10.125" style="1" customWidth="1"/>
    <col min="5894" max="5899" width="4.375" style="1" customWidth="1"/>
    <col min="5900" max="5900" width="3" style="1" customWidth="1"/>
    <col min="5901" max="6144" width="9" style="1"/>
    <col min="6145" max="6145" width="7.875" style="1" customWidth="1"/>
    <col min="6146" max="6147" width="1.625" style="1" customWidth="1"/>
    <col min="6148" max="6148" width="35.75" style="1" customWidth="1"/>
    <col min="6149" max="6149" width="10.125" style="1" customWidth="1"/>
    <col min="6150" max="6155" width="4.375" style="1" customWidth="1"/>
    <col min="6156" max="6156" width="3" style="1" customWidth="1"/>
    <col min="6157" max="6400" width="9" style="1"/>
    <col min="6401" max="6401" width="7.875" style="1" customWidth="1"/>
    <col min="6402" max="6403" width="1.625" style="1" customWidth="1"/>
    <col min="6404" max="6404" width="35.75" style="1" customWidth="1"/>
    <col min="6405" max="6405" width="10.125" style="1" customWidth="1"/>
    <col min="6406" max="6411" width="4.375" style="1" customWidth="1"/>
    <col min="6412" max="6412" width="3" style="1" customWidth="1"/>
    <col min="6413" max="6656" width="9" style="1"/>
    <col min="6657" max="6657" width="7.875" style="1" customWidth="1"/>
    <col min="6658" max="6659" width="1.625" style="1" customWidth="1"/>
    <col min="6660" max="6660" width="35.75" style="1" customWidth="1"/>
    <col min="6661" max="6661" width="10.125" style="1" customWidth="1"/>
    <col min="6662" max="6667" width="4.375" style="1" customWidth="1"/>
    <col min="6668" max="6668" width="3" style="1" customWidth="1"/>
    <col min="6669" max="6912" width="9" style="1"/>
    <col min="6913" max="6913" width="7.875" style="1" customWidth="1"/>
    <col min="6914" max="6915" width="1.625" style="1" customWidth="1"/>
    <col min="6916" max="6916" width="35.75" style="1" customWidth="1"/>
    <col min="6917" max="6917" width="10.125" style="1" customWidth="1"/>
    <col min="6918" max="6923" width="4.375" style="1" customWidth="1"/>
    <col min="6924" max="6924" width="3" style="1" customWidth="1"/>
    <col min="6925" max="7168" width="9" style="1"/>
    <col min="7169" max="7169" width="7.875" style="1" customWidth="1"/>
    <col min="7170" max="7171" width="1.625" style="1" customWidth="1"/>
    <col min="7172" max="7172" width="35.75" style="1" customWidth="1"/>
    <col min="7173" max="7173" width="10.125" style="1" customWidth="1"/>
    <col min="7174" max="7179" width="4.375" style="1" customWidth="1"/>
    <col min="7180" max="7180" width="3" style="1" customWidth="1"/>
    <col min="7181" max="7424" width="9" style="1"/>
    <col min="7425" max="7425" width="7.875" style="1" customWidth="1"/>
    <col min="7426" max="7427" width="1.625" style="1" customWidth="1"/>
    <col min="7428" max="7428" width="35.75" style="1" customWidth="1"/>
    <col min="7429" max="7429" width="10.125" style="1" customWidth="1"/>
    <col min="7430" max="7435" width="4.375" style="1" customWidth="1"/>
    <col min="7436" max="7436" width="3" style="1" customWidth="1"/>
    <col min="7437" max="7680" width="9" style="1"/>
    <col min="7681" max="7681" width="7.875" style="1" customWidth="1"/>
    <col min="7682" max="7683" width="1.625" style="1" customWidth="1"/>
    <col min="7684" max="7684" width="35.75" style="1" customWidth="1"/>
    <col min="7685" max="7685" width="10.125" style="1" customWidth="1"/>
    <col min="7686" max="7691" width="4.375" style="1" customWidth="1"/>
    <col min="7692" max="7692" width="3" style="1" customWidth="1"/>
    <col min="7693" max="7936" width="9" style="1"/>
    <col min="7937" max="7937" width="7.875" style="1" customWidth="1"/>
    <col min="7938" max="7939" width="1.625" style="1" customWidth="1"/>
    <col min="7940" max="7940" width="35.75" style="1" customWidth="1"/>
    <col min="7941" max="7941" width="10.125" style="1" customWidth="1"/>
    <col min="7942" max="7947" width="4.375" style="1" customWidth="1"/>
    <col min="7948" max="7948" width="3" style="1" customWidth="1"/>
    <col min="7949" max="8192" width="9" style="1"/>
    <col min="8193" max="8193" width="7.875" style="1" customWidth="1"/>
    <col min="8194" max="8195" width="1.625" style="1" customWidth="1"/>
    <col min="8196" max="8196" width="35.75" style="1" customWidth="1"/>
    <col min="8197" max="8197" width="10.125" style="1" customWidth="1"/>
    <col min="8198" max="8203" width="4.375" style="1" customWidth="1"/>
    <col min="8204" max="8204" width="3" style="1" customWidth="1"/>
    <col min="8205" max="8448" width="9" style="1"/>
    <col min="8449" max="8449" width="7.875" style="1" customWidth="1"/>
    <col min="8450" max="8451" width="1.625" style="1" customWidth="1"/>
    <col min="8452" max="8452" width="35.75" style="1" customWidth="1"/>
    <col min="8453" max="8453" width="10.125" style="1" customWidth="1"/>
    <col min="8454" max="8459" width="4.375" style="1" customWidth="1"/>
    <col min="8460" max="8460" width="3" style="1" customWidth="1"/>
    <col min="8461" max="8704" width="9" style="1"/>
    <col min="8705" max="8705" width="7.875" style="1" customWidth="1"/>
    <col min="8706" max="8707" width="1.625" style="1" customWidth="1"/>
    <col min="8708" max="8708" width="35.75" style="1" customWidth="1"/>
    <col min="8709" max="8709" width="10.125" style="1" customWidth="1"/>
    <col min="8710" max="8715" width="4.375" style="1" customWidth="1"/>
    <col min="8716" max="8716" width="3" style="1" customWidth="1"/>
    <col min="8717" max="8960" width="9" style="1"/>
    <col min="8961" max="8961" width="7.875" style="1" customWidth="1"/>
    <col min="8962" max="8963" width="1.625" style="1" customWidth="1"/>
    <col min="8964" max="8964" width="35.75" style="1" customWidth="1"/>
    <col min="8965" max="8965" width="10.125" style="1" customWidth="1"/>
    <col min="8966" max="8971" width="4.375" style="1" customWidth="1"/>
    <col min="8972" max="8972" width="3" style="1" customWidth="1"/>
    <col min="8973" max="9216" width="9" style="1"/>
    <col min="9217" max="9217" width="7.875" style="1" customWidth="1"/>
    <col min="9218" max="9219" width="1.625" style="1" customWidth="1"/>
    <col min="9220" max="9220" width="35.75" style="1" customWidth="1"/>
    <col min="9221" max="9221" width="10.125" style="1" customWidth="1"/>
    <col min="9222" max="9227" width="4.375" style="1" customWidth="1"/>
    <col min="9228" max="9228" width="3" style="1" customWidth="1"/>
    <col min="9229" max="9472" width="9" style="1"/>
    <col min="9473" max="9473" width="7.875" style="1" customWidth="1"/>
    <col min="9474" max="9475" width="1.625" style="1" customWidth="1"/>
    <col min="9476" max="9476" width="35.75" style="1" customWidth="1"/>
    <col min="9477" max="9477" width="10.125" style="1" customWidth="1"/>
    <col min="9478" max="9483" width="4.375" style="1" customWidth="1"/>
    <col min="9484" max="9484" width="3" style="1" customWidth="1"/>
    <col min="9485" max="9728" width="9" style="1"/>
    <col min="9729" max="9729" width="7.875" style="1" customWidth="1"/>
    <col min="9730" max="9731" width="1.625" style="1" customWidth="1"/>
    <col min="9732" max="9732" width="35.75" style="1" customWidth="1"/>
    <col min="9733" max="9733" width="10.125" style="1" customWidth="1"/>
    <col min="9734" max="9739" width="4.375" style="1" customWidth="1"/>
    <col min="9740" max="9740" width="3" style="1" customWidth="1"/>
    <col min="9741" max="9984" width="9" style="1"/>
    <col min="9985" max="9985" width="7.875" style="1" customWidth="1"/>
    <col min="9986" max="9987" width="1.625" style="1" customWidth="1"/>
    <col min="9988" max="9988" width="35.75" style="1" customWidth="1"/>
    <col min="9989" max="9989" width="10.125" style="1" customWidth="1"/>
    <col min="9990" max="9995" width="4.375" style="1" customWidth="1"/>
    <col min="9996" max="9996" width="3" style="1" customWidth="1"/>
    <col min="9997" max="10240" width="9" style="1"/>
    <col min="10241" max="10241" width="7.875" style="1" customWidth="1"/>
    <col min="10242" max="10243" width="1.625" style="1" customWidth="1"/>
    <col min="10244" max="10244" width="35.75" style="1" customWidth="1"/>
    <col min="10245" max="10245" width="10.125" style="1" customWidth="1"/>
    <col min="10246" max="10251" width="4.375" style="1" customWidth="1"/>
    <col min="10252" max="10252" width="3" style="1" customWidth="1"/>
    <col min="10253" max="10496" width="9" style="1"/>
    <col min="10497" max="10497" width="7.875" style="1" customWidth="1"/>
    <col min="10498" max="10499" width="1.625" style="1" customWidth="1"/>
    <col min="10500" max="10500" width="35.75" style="1" customWidth="1"/>
    <col min="10501" max="10501" width="10.125" style="1" customWidth="1"/>
    <col min="10502" max="10507" width="4.375" style="1" customWidth="1"/>
    <col min="10508" max="10508" width="3" style="1" customWidth="1"/>
    <col min="10509" max="10752" width="9" style="1"/>
    <col min="10753" max="10753" width="7.875" style="1" customWidth="1"/>
    <col min="10754" max="10755" width="1.625" style="1" customWidth="1"/>
    <col min="10756" max="10756" width="35.75" style="1" customWidth="1"/>
    <col min="10757" max="10757" width="10.125" style="1" customWidth="1"/>
    <col min="10758" max="10763" width="4.375" style="1" customWidth="1"/>
    <col min="10764" max="10764" width="3" style="1" customWidth="1"/>
    <col min="10765" max="11008" width="9" style="1"/>
    <col min="11009" max="11009" width="7.875" style="1" customWidth="1"/>
    <col min="11010" max="11011" width="1.625" style="1" customWidth="1"/>
    <col min="11012" max="11012" width="35.75" style="1" customWidth="1"/>
    <col min="11013" max="11013" width="10.125" style="1" customWidth="1"/>
    <col min="11014" max="11019" width="4.375" style="1" customWidth="1"/>
    <col min="11020" max="11020" width="3" style="1" customWidth="1"/>
    <col min="11021" max="11264" width="9" style="1"/>
    <col min="11265" max="11265" width="7.875" style="1" customWidth="1"/>
    <col min="11266" max="11267" width="1.625" style="1" customWidth="1"/>
    <col min="11268" max="11268" width="35.75" style="1" customWidth="1"/>
    <col min="11269" max="11269" width="10.125" style="1" customWidth="1"/>
    <col min="11270" max="11275" width="4.375" style="1" customWidth="1"/>
    <col min="11276" max="11276" width="3" style="1" customWidth="1"/>
    <col min="11277" max="11520" width="9" style="1"/>
    <col min="11521" max="11521" width="7.875" style="1" customWidth="1"/>
    <col min="11522" max="11523" width="1.625" style="1" customWidth="1"/>
    <col min="11524" max="11524" width="35.75" style="1" customWidth="1"/>
    <col min="11525" max="11525" width="10.125" style="1" customWidth="1"/>
    <col min="11526" max="11531" width="4.375" style="1" customWidth="1"/>
    <col min="11532" max="11532" width="3" style="1" customWidth="1"/>
    <col min="11533" max="11776" width="9" style="1"/>
    <col min="11777" max="11777" width="7.875" style="1" customWidth="1"/>
    <col min="11778" max="11779" width="1.625" style="1" customWidth="1"/>
    <col min="11780" max="11780" width="35.75" style="1" customWidth="1"/>
    <col min="11781" max="11781" width="10.125" style="1" customWidth="1"/>
    <col min="11782" max="11787" width="4.375" style="1" customWidth="1"/>
    <col min="11788" max="11788" width="3" style="1" customWidth="1"/>
    <col min="11789" max="12032" width="9" style="1"/>
    <col min="12033" max="12033" width="7.875" style="1" customWidth="1"/>
    <col min="12034" max="12035" width="1.625" style="1" customWidth="1"/>
    <col min="12036" max="12036" width="35.75" style="1" customWidth="1"/>
    <col min="12037" max="12037" width="10.125" style="1" customWidth="1"/>
    <col min="12038" max="12043" width="4.375" style="1" customWidth="1"/>
    <col min="12044" max="12044" width="3" style="1" customWidth="1"/>
    <col min="12045" max="12288" width="9" style="1"/>
    <col min="12289" max="12289" width="7.875" style="1" customWidth="1"/>
    <col min="12290" max="12291" width="1.625" style="1" customWidth="1"/>
    <col min="12292" max="12292" width="35.75" style="1" customWidth="1"/>
    <col min="12293" max="12293" width="10.125" style="1" customWidth="1"/>
    <col min="12294" max="12299" width="4.375" style="1" customWidth="1"/>
    <col min="12300" max="12300" width="3" style="1" customWidth="1"/>
    <col min="12301" max="12544" width="9" style="1"/>
    <col min="12545" max="12545" width="7.875" style="1" customWidth="1"/>
    <col min="12546" max="12547" width="1.625" style="1" customWidth="1"/>
    <col min="12548" max="12548" width="35.75" style="1" customWidth="1"/>
    <col min="12549" max="12549" width="10.125" style="1" customWidth="1"/>
    <col min="12550" max="12555" width="4.375" style="1" customWidth="1"/>
    <col min="12556" max="12556" width="3" style="1" customWidth="1"/>
    <col min="12557" max="12800" width="9" style="1"/>
    <col min="12801" max="12801" width="7.875" style="1" customWidth="1"/>
    <col min="12802" max="12803" width="1.625" style="1" customWidth="1"/>
    <col min="12804" max="12804" width="35.75" style="1" customWidth="1"/>
    <col min="12805" max="12805" width="10.125" style="1" customWidth="1"/>
    <col min="12806" max="12811" width="4.375" style="1" customWidth="1"/>
    <col min="12812" max="12812" width="3" style="1" customWidth="1"/>
    <col min="12813" max="13056" width="9" style="1"/>
    <col min="13057" max="13057" width="7.875" style="1" customWidth="1"/>
    <col min="13058" max="13059" width="1.625" style="1" customWidth="1"/>
    <col min="13060" max="13060" width="35.75" style="1" customWidth="1"/>
    <col min="13061" max="13061" width="10.125" style="1" customWidth="1"/>
    <col min="13062" max="13067" width="4.375" style="1" customWidth="1"/>
    <col min="13068" max="13068" width="3" style="1" customWidth="1"/>
    <col min="13069" max="13312" width="9" style="1"/>
    <col min="13313" max="13313" width="7.875" style="1" customWidth="1"/>
    <col min="13314" max="13315" width="1.625" style="1" customWidth="1"/>
    <col min="13316" max="13316" width="35.75" style="1" customWidth="1"/>
    <col min="13317" max="13317" width="10.125" style="1" customWidth="1"/>
    <col min="13318" max="13323" width="4.375" style="1" customWidth="1"/>
    <col min="13324" max="13324" width="3" style="1" customWidth="1"/>
    <col min="13325" max="13568" width="9" style="1"/>
    <col min="13569" max="13569" width="7.875" style="1" customWidth="1"/>
    <col min="13570" max="13571" width="1.625" style="1" customWidth="1"/>
    <col min="13572" max="13572" width="35.75" style="1" customWidth="1"/>
    <col min="13573" max="13573" width="10.125" style="1" customWidth="1"/>
    <col min="13574" max="13579" width="4.375" style="1" customWidth="1"/>
    <col min="13580" max="13580" width="3" style="1" customWidth="1"/>
    <col min="13581" max="13824" width="9" style="1"/>
    <col min="13825" max="13825" width="7.875" style="1" customWidth="1"/>
    <col min="13826" max="13827" width="1.625" style="1" customWidth="1"/>
    <col min="13828" max="13828" width="35.75" style="1" customWidth="1"/>
    <col min="13829" max="13829" width="10.125" style="1" customWidth="1"/>
    <col min="13830" max="13835" width="4.375" style="1" customWidth="1"/>
    <col min="13836" max="13836" width="3" style="1" customWidth="1"/>
    <col min="13837" max="14080" width="9" style="1"/>
    <col min="14081" max="14081" width="7.875" style="1" customWidth="1"/>
    <col min="14082" max="14083" width="1.625" style="1" customWidth="1"/>
    <col min="14084" max="14084" width="35.75" style="1" customWidth="1"/>
    <col min="14085" max="14085" width="10.125" style="1" customWidth="1"/>
    <col min="14086" max="14091" width="4.375" style="1" customWidth="1"/>
    <col min="14092" max="14092" width="3" style="1" customWidth="1"/>
    <col min="14093" max="14336" width="9" style="1"/>
    <col min="14337" max="14337" width="7.875" style="1" customWidth="1"/>
    <col min="14338" max="14339" width="1.625" style="1" customWidth="1"/>
    <col min="14340" max="14340" width="35.75" style="1" customWidth="1"/>
    <col min="14341" max="14341" width="10.125" style="1" customWidth="1"/>
    <col min="14342" max="14347" width="4.375" style="1" customWidth="1"/>
    <col min="14348" max="14348" width="3" style="1" customWidth="1"/>
    <col min="14349" max="14592" width="9" style="1"/>
    <col min="14593" max="14593" width="7.875" style="1" customWidth="1"/>
    <col min="14594" max="14595" width="1.625" style="1" customWidth="1"/>
    <col min="14596" max="14596" width="35.75" style="1" customWidth="1"/>
    <col min="14597" max="14597" width="10.125" style="1" customWidth="1"/>
    <col min="14598" max="14603" width="4.375" style="1" customWidth="1"/>
    <col min="14604" max="14604" width="3" style="1" customWidth="1"/>
    <col min="14605" max="14848" width="9" style="1"/>
    <col min="14849" max="14849" width="7.875" style="1" customWidth="1"/>
    <col min="14850" max="14851" width="1.625" style="1" customWidth="1"/>
    <col min="14852" max="14852" width="35.75" style="1" customWidth="1"/>
    <col min="14853" max="14853" width="10.125" style="1" customWidth="1"/>
    <col min="14854" max="14859" width="4.375" style="1" customWidth="1"/>
    <col min="14860" max="14860" width="3" style="1" customWidth="1"/>
    <col min="14861" max="15104" width="9" style="1"/>
    <col min="15105" max="15105" width="7.875" style="1" customWidth="1"/>
    <col min="15106" max="15107" width="1.625" style="1" customWidth="1"/>
    <col min="15108" max="15108" width="35.75" style="1" customWidth="1"/>
    <col min="15109" max="15109" width="10.125" style="1" customWidth="1"/>
    <col min="15110" max="15115" width="4.375" style="1" customWidth="1"/>
    <col min="15116" max="15116" width="3" style="1" customWidth="1"/>
    <col min="15117" max="15360" width="9" style="1"/>
    <col min="15361" max="15361" width="7.875" style="1" customWidth="1"/>
    <col min="15362" max="15363" width="1.625" style="1" customWidth="1"/>
    <col min="15364" max="15364" width="35.75" style="1" customWidth="1"/>
    <col min="15365" max="15365" width="10.125" style="1" customWidth="1"/>
    <col min="15366" max="15371" width="4.375" style="1" customWidth="1"/>
    <col min="15372" max="15372" width="3" style="1" customWidth="1"/>
    <col min="15373" max="15616" width="9" style="1"/>
    <col min="15617" max="15617" width="7.875" style="1" customWidth="1"/>
    <col min="15618" max="15619" width="1.625" style="1" customWidth="1"/>
    <col min="15620" max="15620" width="35.75" style="1" customWidth="1"/>
    <col min="15621" max="15621" width="10.125" style="1" customWidth="1"/>
    <col min="15622" max="15627" width="4.375" style="1" customWidth="1"/>
    <col min="15628" max="15628" width="3" style="1" customWidth="1"/>
    <col min="15629" max="15872" width="9" style="1"/>
    <col min="15873" max="15873" width="7.875" style="1" customWidth="1"/>
    <col min="15874" max="15875" width="1.625" style="1" customWidth="1"/>
    <col min="15876" max="15876" width="35.75" style="1" customWidth="1"/>
    <col min="15877" max="15877" width="10.125" style="1" customWidth="1"/>
    <col min="15878" max="15883" width="4.375" style="1" customWidth="1"/>
    <col min="15884" max="15884" width="3" style="1" customWidth="1"/>
    <col min="15885" max="16128" width="9" style="1"/>
    <col min="16129" max="16129" width="7.875" style="1" customWidth="1"/>
    <col min="16130" max="16131" width="1.625" style="1" customWidth="1"/>
    <col min="16132" max="16132" width="35.75" style="1" customWidth="1"/>
    <col min="16133" max="16133" width="10.125" style="1" customWidth="1"/>
    <col min="16134" max="16139" width="4.375" style="1" customWidth="1"/>
    <col min="16140" max="16140" width="3" style="1" customWidth="1"/>
    <col min="16141" max="16384" width="9" style="1"/>
  </cols>
  <sheetData>
    <row r="1" spans="1:12" ht="27" customHeight="1" x14ac:dyDescent="0.15">
      <c r="A1" s="38" t="s">
        <v>167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" customHeight="1" x14ac:dyDescent="0.15">
      <c r="A2" s="2"/>
      <c r="J2" s="4"/>
      <c r="L2" s="2"/>
    </row>
    <row r="3" spans="1:12" s="8" customFormat="1" ht="21" customHeight="1" x14ac:dyDescent="0.15">
      <c r="A3" s="34" t="s">
        <v>36</v>
      </c>
      <c r="B3" s="34"/>
      <c r="C3" s="35"/>
      <c r="D3" s="6" t="s">
        <v>75</v>
      </c>
      <c r="E3" s="6" t="s">
        <v>76</v>
      </c>
      <c r="F3" s="7"/>
      <c r="G3" s="7"/>
      <c r="H3" s="7"/>
      <c r="I3" s="7"/>
      <c r="J3" s="7"/>
      <c r="K3" s="7"/>
      <c r="L3" s="7"/>
    </row>
    <row r="4" spans="1:12" ht="10.5" customHeight="1" x14ac:dyDescent="0.15">
      <c r="A4" s="33" t="s">
        <v>3</v>
      </c>
      <c r="B4" s="33" t="s">
        <v>38</v>
      </c>
      <c r="C4" s="33">
        <v>1</v>
      </c>
      <c r="D4" s="40" t="str">
        <f>IF($J$2&lt;&gt;"","",VLOOKUP(B4,[8]原簿!$A$2:$H$10,C4+2,FALSE))</f>
        <v>茨城県立水戸商業</v>
      </c>
      <c r="E4" s="40" t="str">
        <f>IF($J$2&lt;&gt;"","",VLOOKUP(B4,[8]原簿!$A$3:$H$11,2,FALSE))</f>
        <v>茨城県</v>
      </c>
      <c r="F4" s="9"/>
      <c r="G4" s="9"/>
      <c r="H4" s="10"/>
      <c r="L4" s="10"/>
    </row>
    <row r="5" spans="1:12" ht="10.5" customHeight="1" x14ac:dyDescent="0.15">
      <c r="A5" s="33"/>
      <c r="B5" s="33"/>
      <c r="C5" s="33"/>
      <c r="D5" s="40"/>
      <c r="E5" s="40"/>
      <c r="F5" s="11"/>
      <c r="G5" s="12"/>
      <c r="H5" s="9"/>
      <c r="L5" s="10"/>
    </row>
    <row r="6" spans="1:12" ht="10.5" customHeight="1" x14ac:dyDescent="0.15">
      <c r="A6" s="44" t="s">
        <v>78</v>
      </c>
      <c r="B6" s="44"/>
      <c r="C6" s="44"/>
      <c r="D6" s="40" t="str">
        <f>IF($J$2&lt;&gt;"","",HLOOKUP("開催県5位",[8]原簿!$A$2:$H$10,9,FALSE))</f>
        <v>甲府第一</v>
      </c>
      <c r="E6" s="40" t="str">
        <f>IF($J$2&lt;&gt;"","",[8]原簿!B10)</f>
        <v>山梨県</v>
      </c>
      <c r="F6" s="50"/>
      <c r="G6" s="17"/>
      <c r="H6" s="24"/>
      <c r="L6" s="10"/>
    </row>
    <row r="7" spans="1:12" ht="10.5" customHeight="1" x14ac:dyDescent="0.15">
      <c r="A7" s="45"/>
      <c r="B7" s="45"/>
      <c r="C7" s="45"/>
      <c r="D7" s="40"/>
      <c r="E7" s="40"/>
      <c r="F7" s="25"/>
      <c r="G7" s="22"/>
      <c r="H7" s="26"/>
      <c r="L7" s="10"/>
    </row>
    <row r="8" spans="1:12" ht="10.5" customHeight="1" x14ac:dyDescent="0.15">
      <c r="A8" s="33" t="s">
        <v>4</v>
      </c>
      <c r="B8" s="33" t="s">
        <v>40</v>
      </c>
      <c r="C8" s="33">
        <v>4</v>
      </c>
      <c r="D8" s="40" t="str">
        <f>IF($J$2&lt;&gt;"","",VLOOKUP(B8,[8]原簿!$A$2:$H$10,C8+2,FALSE))</f>
        <v>県立高崎商業</v>
      </c>
      <c r="E8" s="40" t="str">
        <f>IF($J$2&lt;&gt;"","",VLOOKUP(B8,[8]原簿!$A$3:$H$11,2,FALSE))</f>
        <v>群馬県</v>
      </c>
      <c r="F8" s="27"/>
      <c r="G8" s="28"/>
      <c r="H8" s="17"/>
      <c r="I8" s="15"/>
      <c r="L8" s="10"/>
    </row>
    <row r="9" spans="1:12" ht="10.5" customHeight="1" x14ac:dyDescent="0.15">
      <c r="A9" s="33"/>
      <c r="B9" s="33"/>
      <c r="C9" s="33"/>
      <c r="D9" s="40"/>
      <c r="E9" s="40"/>
      <c r="H9" s="10"/>
      <c r="I9" s="15"/>
      <c r="L9" s="10"/>
    </row>
    <row r="10" spans="1:12" ht="10.5" customHeight="1" x14ac:dyDescent="0.15">
      <c r="A10" s="33" t="s">
        <v>5</v>
      </c>
      <c r="B10" s="33" t="s">
        <v>41</v>
      </c>
      <c r="C10" s="33">
        <v>3</v>
      </c>
      <c r="D10" s="40" t="str">
        <f>IF($J$2&lt;&gt;"","",VLOOKUP(B10,[8]原簿!$A$2:$H$10,C10+2,FALSE))</f>
        <v>秀明八千代</v>
      </c>
      <c r="E10" s="40" t="str">
        <f>IF($J$2&lt;&gt;"","",VLOOKUP(B10,[8]原簿!$A$3:$H$11,2,FALSE))</f>
        <v>千葉県</v>
      </c>
      <c r="F10" s="16"/>
      <c r="G10" s="9"/>
      <c r="H10" s="17"/>
      <c r="I10" s="12"/>
      <c r="L10" s="10"/>
    </row>
    <row r="11" spans="1:12" ht="10.5" customHeight="1" x14ac:dyDescent="0.15">
      <c r="A11" s="33"/>
      <c r="B11" s="33"/>
      <c r="C11" s="33"/>
      <c r="D11" s="40"/>
      <c r="E11" s="40"/>
      <c r="F11" s="18"/>
      <c r="G11" s="12"/>
      <c r="H11" s="14"/>
      <c r="I11" s="17"/>
      <c r="L11" s="10"/>
    </row>
    <row r="12" spans="1:12" ht="10.5" customHeight="1" x14ac:dyDescent="0.15">
      <c r="A12" s="33" t="s">
        <v>6</v>
      </c>
      <c r="B12" s="33" t="s">
        <v>42</v>
      </c>
      <c r="C12" s="33">
        <v>2</v>
      </c>
      <c r="D12" s="40" t="str">
        <f>IF($J$2&lt;&gt;"","",VLOOKUP(B12,[8]原簿!$A$2:$H$10,C12+2,FALSE))</f>
        <v>光明学園相模原</v>
      </c>
      <c r="E12" s="40" t="str">
        <f>IF($J$2&lt;&gt;"","",VLOOKUP(B12,[8]原簿!$A$3:$H$11,2,FALSE))</f>
        <v>神奈川県</v>
      </c>
      <c r="F12" s="16"/>
      <c r="G12" s="14"/>
      <c r="I12" s="17"/>
      <c r="L12" s="10"/>
    </row>
    <row r="13" spans="1:12" ht="10.5" customHeight="1" x14ac:dyDescent="0.15">
      <c r="A13" s="33"/>
      <c r="B13" s="33"/>
      <c r="C13" s="33"/>
      <c r="D13" s="40"/>
      <c r="E13" s="40"/>
      <c r="F13" s="18"/>
      <c r="G13" s="19"/>
      <c r="I13" s="17"/>
      <c r="L13" s="10"/>
    </row>
    <row r="14" spans="1:12" ht="10.5" customHeight="1" x14ac:dyDescent="0.15">
      <c r="A14" s="33" t="s">
        <v>7</v>
      </c>
      <c r="B14" s="33" t="s">
        <v>44</v>
      </c>
      <c r="C14" s="33">
        <v>2</v>
      </c>
      <c r="D14" s="40" t="str">
        <f>IF($J$2&lt;&gt;"","",VLOOKUP(B14,[8]原簿!$A$2:$H$10,C14+2,FALSE))</f>
        <v>山梨学院</v>
      </c>
      <c r="E14" s="40" t="str">
        <f>IF($J$2&lt;&gt;"","",VLOOKUP(B14,[8]原簿!$A$3:$H$11,2,FALSE))</f>
        <v>山梨県</v>
      </c>
      <c r="F14" s="16"/>
      <c r="G14" s="9"/>
      <c r="I14" s="17"/>
      <c r="J14" s="12"/>
      <c r="L14" s="10"/>
    </row>
    <row r="15" spans="1:12" ht="10.5" customHeight="1" x14ac:dyDescent="0.15">
      <c r="A15" s="33"/>
      <c r="B15" s="33"/>
      <c r="C15" s="33"/>
      <c r="D15" s="40"/>
      <c r="E15" s="40"/>
      <c r="F15" s="18"/>
      <c r="G15" s="12"/>
      <c r="I15" s="17"/>
      <c r="J15" s="17"/>
      <c r="L15" s="10"/>
    </row>
    <row r="16" spans="1:12" ht="10.5" customHeight="1" x14ac:dyDescent="0.15">
      <c r="A16" s="33" t="s">
        <v>8</v>
      </c>
      <c r="B16" s="33" t="s">
        <v>119</v>
      </c>
      <c r="C16" s="33">
        <v>3</v>
      </c>
      <c r="D16" s="40" t="str">
        <f>IF($J$2&lt;&gt;"","",VLOOKUP(B16,[8]原簿!$A$2:$H$10,C16+2,FALSE))</f>
        <v>浦和実業学園</v>
      </c>
      <c r="E16" s="40" t="str">
        <f>IF($J$2&lt;&gt;"","",VLOOKUP(B16,[8]原簿!$A$3:$H$11,2,FALSE))</f>
        <v>埼玉県</v>
      </c>
      <c r="F16" s="16"/>
      <c r="G16" s="14"/>
      <c r="H16" s="12"/>
      <c r="I16" s="17"/>
      <c r="J16" s="17"/>
      <c r="L16" s="10"/>
    </row>
    <row r="17" spans="1:12" ht="10.5" customHeight="1" x14ac:dyDescent="0.15">
      <c r="A17" s="33"/>
      <c r="B17" s="33"/>
      <c r="C17" s="33"/>
      <c r="D17" s="40"/>
      <c r="E17" s="40"/>
      <c r="F17" s="18"/>
      <c r="G17" s="19"/>
      <c r="H17" s="17"/>
      <c r="I17" s="14"/>
      <c r="J17" s="17"/>
      <c r="L17" s="10"/>
    </row>
    <row r="18" spans="1:12" ht="10.5" customHeight="1" x14ac:dyDescent="0.15">
      <c r="A18" s="33" t="s">
        <v>9</v>
      </c>
      <c r="B18" s="33" t="s">
        <v>48</v>
      </c>
      <c r="C18" s="33">
        <v>4</v>
      </c>
      <c r="D18" s="40" t="str">
        <f>IF($J$2&lt;&gt;"","",VLOOKUP(B18,[8]原簿!$A$2:$H$10,C18+2,FALSE))</f>
        <v>栃木商業</v>
      </c>
      <c r="E18" s="40" t="str">
        <f>IF($J$2&lt;&gt;"","",VLOOKUP(B18,[8]原簿!$A$3:$H$11,2,FALSE))</f>
        <v>栃木県</v>
      </c>
      <c r="F18" s="16"/>
      <c r="G18" s="9"/>
      <c r="H18" s="17"/>
      <c r="J18" s="17"/>
      <c r="L18" s="10"/>
    </row>
    <row r="19" spans="1:12" ht="10.5" customHeight="1" x14ac:dyDescent="0.15">
      <c r="A19" s="33"/>
      <c r="B19" s="33"/>
      <c r="C19" s="33"/>
      <c r="D19" s="40"/>
      <c r="E19" s="40"/>
      <c r="F19" s="18"/>
      <c r="G19" s="12"/>
      <c r="H19" s="14"/>
      <c r="J19" s="17"/>
      <c r="L19" s="10"/>
    </row>
    <row r="20" spans="1:12" ht="10.5" customHeight="1" x14ac:dyDescent="0.15">
      <c r="A20" s="33" t="s">
        <v>10</v>
      </c>
      <c r="B20" s="33" t="s">
        <v>49</v>
      </c>
      <c r="C20" s="33">
        <v>1</v>
      </c>
      <c r="D20" s="40" t="str">
        <f>IF($J$2&lt;&gt;"","",VLOOKUP(B20,[8]原簿!$A$2:$H$10,C20+2,FALSE))</f>
        <v>世田谷学園</v>
      </c>
      <c r="E20" s="40" t="str">
        <f>IF($J$2&lt;&gt;"","",VLOOKUP(B20,[8]原簿!$A$3:$H$11,2,FALSE))</f>
        <v>東京都</v>
      </c>
      <c r="F20" s="16"/>
      <c r="G20" s="14"/>
      <c r="J20" s="17"/>
      <c r="K20" s="20"/>
      <c r="L20" s="10"/>
    </row>
    <row r="21" spans="1:12" ht="10.5" customHeight="1" x14ac:dyDescent="0.15">
      <c r="A21" s="33"/>
      <c r="B21" s="33"/>
      <c r="C21" s="33"/>
      <c r="D21" s="40"/>
      <c r="E21" s="40"/>
      <c r="F21" s="18"/>
      <c r="G21" s="19"/>
      <c r="J21" s="17"/>
      <c r="K21" s="12"/>
      <c r="L21" s="10"/>
    </row>
    <row r="22" spans="1:12" ht="10.5" customHeight="1" x14ac:dyDescent="0.15">
      <c r="A22" s="33" t="s">
        <v>11</v>
      </c>
      <c r="B22" s="33" t="s">
        <v>46</v>
      </c>
      <c r="C22" s="33">
        <v>1</v>
      </c>
      <c r="D22" s="40" t="str">
        <f>IF($J$2&lt;&gt;"","",VLOOKUP(B22,[8]原簿!$A$2:$H$10,C22+2,FALSE))</f>
        <v>花咲徳栄</v>
      </c>
      <c r="E22" s="40" t="str">
        <f>IF($J$2&lt;&gt;"","",VLOOKUP(B22,[8]原簿!$A$3:$H$11,2,FALSE))</f>
        <v>埼玉県</v>
      </c>
      <c r="F22" s="16"/>
      <c r="G22" s="9"/>
      <c r="J22" s="17"/>
      <c r="K22" s="17"/>
      <c r="L22" s="10"/>
    </row>
    <row r="23" spans="1:12" ht="10.5" customHeight="1" x14ac:dyDescent="0.15">
      <c r="A23" s="33"/>
      <c r="B23" s="33"/>
      <c r="C23" s="33"/>
      <c r="D23" s="40"/>
      <c r="E23" s="40"/>
      <c r="F23" s="18"/>
      <c r="G23" s="12"/>
      <c r="J23" s="17"/>
      <c r="K23" s="17"/>
      <c r="L23" s="10"/>
    </row>
    <row r="24" spans="1:12" ht="10.5" customHeight="1" x14ac:dyDescent="0.15">
      <c r="A24" s="33" t="s">
        <v>12</v>
      </c>
      <c r="B24" s="33" t="s">
        <v>38</v>
      </c>
      <c r="C24" s="33">
        <v>4</v>
      </c>
      <c r="D24" s="40" t="str">
        <f>IF($J$2&lt;&gt;"","",VLOOKUP(B24,[8]原簿!$A$2:$H$10,C24+2,FALSE))</f>
        <v>茨城県立古河第一</v>
      </c>
      <c r="E24" s="40" t="str">
        <f>IF($J$2&lt;&gt;"","",VLOOKUP(B24,[8]原簿!$A$3:$H$11,2,FALSE))</f>
        <v>茨城県</v>
      </c>
      <c r="F24" s="16"/>
      <c r="G24" s="14"/>
      <c r="H24" s="12"/>
      <c r="J24" s="17"/>
      <c r="K24" s="17"/>
      <c r="L24" s="10"/>
    </row>
    <row r="25" spans="1:12" ht="10.5" customHeight="1" x14ac:dyDescent="0.15">
      <c r="A25" s="33"/>
      <c r="B25" s="33"/>
      <c r="C25" s="33"/>
      <c r="D25" s="40"/>
      <c r="E25" s="40"/>
      <c r="F25" s="18"/>
      <c r="G25" s="19"/>
      <c r="H25" s="17"/>
      <c r="J25" s="17"/>
      <c r="K25" s="17"/>
      <c r="L25" s="10"/>
    </row>
    <row r="26" spans="1:12" ht="10.5" customHeight="1" x14ac:dyDescent="0.15">
      <c r="A26" s="33" t="s">
        <v>13</v>
      </c>
      <c r="B26" s="33" t="s">
        <v>44</v>
      </c>
      <c r="C26" s="33">
        <v>3</v>
      </c>
      <c r="D26" s="40" t="str">
        <f>IF($J$2&lt;&gt;"","",VLOOKUP(B26,[8]原簿!$A$2:$H$10,C26+2,FALSE))</f>
        <v>市川</v>
      </c>
      <c r="E26" s="40" t="str">
        <f>IF($J$2&lt;&gt;"","",VLOOKUP(B26,[8]原簿!$A$3:$H$11,2,FALSE))</f>
        <v>山梨県</v>
      </c>
      <c r="F26" s="16"/>
      <c r="G26" s="9"/>
      <c r="H26" s="17"/>
      <c r="I26" s="12"/>
      <c r="J26" s="17"/>
      <c r="K26" s="17"/>
      <c r="L26" s="10"/>
    </row>
    <row r="27" spans="1:12" ht="10.5" customHeight="1" x14ac:dyDescent="0.15">
      <c r="A27" s="33"/>
      <c r="B27" s="33"/>
      <c r="C27" s="33"/>
      <c r="D27" s="40"/>
      <c r="E27" s="40"/>
      <c r="F27" s="18"/>
      <c r="G27" s="12"/>
      <c r="H27" s="14"/>
      <c r="I27" s="17"/>
      <c r="J27" s="17"/>
      <c r="K27" s="17"/>
      <c r="L27" s="10"/>
    </row>
    <row r="28" spans="1:12" ht="10.5" customHeight="1" x14ac:dyDescent="0.15">
      <c r="A28" s="33" t="s">
        <v>14</v>
      </c>
      <c r="B28" s="33" t="s">
        <v>48</v>
      </c>
      <c r="C28" s="33">
        <v>2</v>
      </c>
      <c r="D28" s="40" t="str">
        <f>IF($J$2&lt;&gt;"","",VLOOKUP(B28,[8]原簿!$A$2:$H$10,C28+2,FALSE))</f>
        <v>宇都宮商業</v>
      </c>
      <c r="E28" s="40" t="str">
        <f>IF($J$2&lt;&gt;"","",VLOOKUP(B28,[8]原簿!$A$3:$H$11,2,FALSE))</f>
        <v>栃木県</v>
      </c>
      <c r="F28" s="16"/>
      <c r="G28" s="14"/>
      <c r="I28" s="17"/>
      <c r="J28" s="17"/>
      <c r="K28" s="17"/>
      <c r="L28" s="10"/>
    </row>
    <row r="29" spans="1:12" ht="10.5" customHeight="1" x14ac:dyDescent="0.15">
      <c r="A29" s="33"/>
      <c r="B29" s="33"/>
      <c r="C29" s="33"/>
      <c r="D29" s="40"/>
      <c r="E29" s="40"/>
      <c r="F29" s="18"/>
      <c r="G29" s="19"/>
      <c r="I29" s="17"/>
      <c r="J29" s="14"/>
      <c r="K29" s="17"/>
      <c r="L29" s="10"/>
    </row>
    <row r="30" spans="1:12" ht="10.5" customHeight="1" x14ac:dyDescent="0.15">
      <c r="A30" s="33" t="s">
        <v>15</v>
      </c>
      <c r="B30" s="33" t="s">
        <v>41</v>
      </c>
      <c r="C30" s="33">
        <v>2</v>
      </c>
      <c r="D30" s="40" t="str">
        <f>IF($J$2&lt;&gt;"","",VLOOKUP(B30,[8]原簿!$A$2:$H$10,C30+2,FALSE))</f>
        <v>柏日体</v>
      </c>
      <c r="E30" s="40" t="str">
        <f>IF($J$2&lt;&gt;"","",VLOOKUP(B30,[8]原簿!$A$3:$H$11,2,FALSE))</f>
        <v>千葉県</v>
      </c>
      <c r="F30" s="16"/>
      <c r="G30" s="9"/>
      <c r="I30" s="17"/>
      <c r="K30" s="17"/>
      <c r="L30" s="10"/>
    </row>
    <row r="31" spans="1:12" ht="10.5" customHeight="1" x14ac:dyDescent="0.15">
      <c r="A31" s="33"/>
      <c r="B31" s="33"/>
      <c r="C31" s="33"/>
      <c r="D31" s="40"/>
      <c r="E31" s="40"/>
      <c r="F31" s="18"/>
      <c r="G31" s="12"/>
      <c r="I31" s="17"/>
      <c r="K31" s="17"/>
      <c r="L31" s="10"/>
    </row>
    <row r="32" spans="1:12" ht="10.5" customHeight="1" x14ac:dyDescent="0.15">
      <c r="A32" s="33" t="s">
        <v>16</v>
      </c>
      <c r="B32" s="33" t="s">
        <v>49</v>
      </c>
      <c r="C32" s="33">
        <v>3</v>
      </c>
      <c r="D32" s="40" t="str">
        <f>IF($J$2&lt;&gt;"","",VLOOKUP(B32,[8]原簿!$A$2:$H$10,C32+2,FALSE))</f>
        <v>帝京</v>
      </c>
      <c r="E32" s="40" t="str">
        <f>IF($J$2&lt;&gt;"","",VLOOKUP(B32,[8]原簿!$A$3:$H$11,2,FALSE))</f>
        <v>東京都</v>
      </c>
      <c r="F32" s="16"/>
      <c r="G32" s="14"/>
      <c r="H32" s="12"/>
      <c r="I32" s="17"/>
      <c r="K32" s="17"/>
      <c r="L32" s="10"/>
    </row>
    <row r="33" spans="1:12" ht="10.5" customHeight="1" x14ac:dyDescent="0.15">
      <c r="A33" s="33"/>
      <c r="B33" s="33"/>
      <c r="C33" s="33"/>
      <c r="D33" s="40"/>
      <c r="E33" s="40"/>
      <c r="F33" s="18"/>
      <c r="G33" s="19"/>
      <c r="H33" s="17"/>
      <c r="I33" s="14"/>
      <c r="K33" s="17"/>
      <c r="L33" s="10"/>
    </row>
    <row r="34" spans="1:12" ht="10.5" customHeight="1" x14ac:dyDescent="0.15">
      <c r="A34" s="33" t="s">
        <v>17</v>
      </c>
      <c r="B34" s="33" t="s">
        <v>42</v>
      </c>
      <c r="C34" s="33">
        <v>4</v>
      </c>
      <c r="D34" s="40" t="str">
        <f>IF($J$2&lt;&gt;"","",VLOOKUP(B34,[8]原簿!$A$2:$H$10,C34+2,FALSE))</f>
        <v>横須賀学院</v>
      </c>
      <c r="E34" s="40" t="str">
        <f>IF($J$2&lt;&gt;"","",VLOOKUP(B34,[8]原簿!$A$3:$H$11,2,FALSE))</f>
        <v>神奈川県</v>
      </c>
      <c r="F34" s="16"/>
      <c r="G34" s="9"/>
      <c r="H34" s="17"/>
      <c r="K34" s="17"/>
      <c r="L34" s="10"/>
    </row>
    <row r="35" spans="1:12" ht="10.5" customHeight="1" x14ac:dyDescent="0.15">
      <c r="A35" s="33"/>
      <c r="B35" s="33"/>
      <c r="C35" s="33"/>
      <c r="D35" s="40"/>
      <c r="E35" s="40"/>
      <c r="F35" s="18"/>
      <c r="G35" s="12"/>
      <c r="H35" s="14"/>
      <c r="K35" s="17"/>
      <c r="L35" s="10"/>
    </row>
    <row r="36" spans="1:12" ht="10.5" customHeight="1" x14ac:dyDescent="0.15">
      <c r="A36" s="33" t="s">
        <v>18</v>
      </c>
      <c r="B36" s="33" t="s">
        <v>40</v>
      </c>
      <c r="C36" s="33">
        <v>1</v>
      </c>
      <c r="D36" s="40" t="str">
        <f>IF($J$2&lt;&gt;"","",VLOOKUP(B36,[8]原簿!$A$2:$H$10,C36+2,FALSE))</f>
        <v>高崎商科大学附属</v>
      </c>
      <c r="E36" s="40" t="str">
        <f>IF($J$2&lt;&gt;"","",VLOOKUP(B36,[8]原簿!$A$3:$H$11,2,FALSE))</f>
        <v>群馬県</v>
      </c>
      <c r="F36" s="16"/>
      <c r="G36" s="14"/>
      <c r="K36" s="17"/>
      <c r="L36" s="10"/>
    </row>
    <row r="37" spans="1:12" ht="10.5" customHeight="1" x14ac:dyDescent="0.15">
      <c r="A37" s="33"/>
      <c r="B37" s="33"/>
      <c r="C37" s="33"/>
      <c r="D37" s="40"/>
      <c r="E37" s="40"/>
      <c r="K37" s="17"/>
      <c r="L37" s="20"/>
    </row>
    <row r="38" spans="1:12" ht="10.5" customHeight="1" x14ac:dyDescent="0.15">
      <c r="A38" s="33" t="s">
        <v>19</v>
      </c>
      <c r="B38" s="33" t="s">
        <v>42</v>
      </c>
      <c r="C38" s="33">
        <v>1</v>
      </c>
      <c r="D38" s="40" t="str">
        <f>IF($J$2&lt;&gt;"","",VLOOKUP(B38,[8]原簿!$A$2:$H$10,C38+2,FALSE))</f>
        <v>横浜創学館</v>
      </c>
      <c r="E38" s="40" t="str">
        <f>IF($J$2&lt;&gt;"","",VLOOKUP(B38,[8]原簿!$A$3:$H$11,2,FALSE))</f>
        <v>神奈川県</v>
      </c>
      <c r="F38" s="9"/>
      <c r="G38" s="9"/>
      <c r="H38" s="10"/>
      <c r="K38" s="17"/>
      <c r="L38" s="10"/>
    </row>
    <row r="39" spans="1:12" ht="10.5" customHeight="1" x14ac:dyDescent="0.15">
      <c r="A39" s="33"/>
      <c r="B39" s="33"/>
      <c r="C39" s="33"/>
      <c r="D39" s="40"/>
      <c r="E39" s="40"/>
      <c r="F39" s="18"/>
      <c r="G39" s="12"/>
      <c r="H39" s="9"/>
      <c r="K39" s="17"/>
      <c r="L39" s="10"/>
    </row>
    <row r="40" spans="1:12" ht="10.5" customHeight="1" x14ac:dyDescent="0.15">
      <c r="A40" s="33" t="s">
        <v>20</v>
      </c>
      <c r="B40" s="33" t="s">
        <v>48</v>
      </c>
      <c r="C40" s="33">
        <v>3</v>
      </c>
      <c r="D40" s="40" t="str">
        <f>IF($J$2&lt;&gt;"","",VLOOKUP(B40,[8]原簿!$A$2:$H$10,C40+2,FALSE))</f>
        <v>栃木工業</v>
      </c>
      <c r="E40" s="40" t="str">
        <f>IF($J$2&lt;&gt;"","",VLOOKUP(B40,[8]原簿!$A$3:$H$11,2,FALSE))</f>
        <v>栃木県</v>
      </c>
      <c r="F40" s="16"/>
      <c r="G40" s="14"/>
      <c r="H40" s="10"/>
      <c r="I40" s="15"/>
      <c r="K40" s="17"/>
      <c r="L40" s="10"/>
    </row>
    <row r="41" spans="1:12" ht="10.5" customHeight="1" x14ac:dyDescent="0.15">
      <c r="A41" s="33"/>
      <c r="B41" s="33"/>
      <c r="C41" s="33"/>
      <c r="D41" s="40"/>
      <c r="E41" s="40"/>
      <c r="F41" s="21"/>
      <c r="G41" s="10"/>
      <c r="H41" s="10"/>
      <c r="I41" s="20"/>
      <c r="K41" s="17"/>
      <c r="L41" s="10"/>
    </row>
    <row r="42" spans="1:12" ht="10.5" customHeight="1" x14ac:dyDescent="0.15">
      <c r="A42" s="33" t="s">
        <v>21</v>
      </c>
      <c r="B42" s="33" t="s">
        <v>49</v>
      </c>
      <c r="C42" s="33">
        <v>4</v>
      </c>
      <c r="D42" s="40" t="str">
        <f>IF($J$2&lt;&gt;"","",VLOOKUP(B42,[8]原簿!$A$2:$H$10,C42+2,FALSE))</f>
        <v>都立富士森</v>
      </c>
      <c r="E42" s="40" t="str">
        <f>IF($J$2&lt;&gt;"","",VLOOKUP(B42,[8]原簿!$A$3:$H$11,2,FALSE))</f>
        <v>東京都</v>
      </c>
      <c r="F42" s="16"/>
      <c r="G42" s="9"/>
      <c r="H42" s="17"/>
      <c r="I42" s="12"/>
      <c r="K42" s="17"/>
      <c r="L42" s="10"/>
    </row>
    <row r="43" spans="1:12" ht="10.5" customHeight="1" x14ac:dyDescent="0.15">
      <c r="A43" s="33"/>
      <c r="B43" s="33"/>
      <c r="C43" s="33"/>
      <c r="D43" s="40"/>
      <c r="E43" s="40"/>
      <c r="F43" s="18"/>
      <c r="G43" s="12"/>
      <c r="H43" s="14"/>
      <c r="I43" s="17"/>
      <c r="K43" s="17"/>
      <c r="L43" s="10"/>
    </row>
    <row r="44" spans="1:12" ht="10.5" customHeight="1" x14ac:dyDescent="0.15">
      <c r="A44" s="33" t="s">
        <v>22</v>
      </c>
      <c r="B44" s="33" t="s">
        <v>161</v>
      </c>
      <c r="C44" s="33">
        <v>2</v>
      </c>
      <c r="D44" s="40" t="str">
        <f>IF($J$2&lt;&gt;"","",VLOOKUP(B44,[8]原簿!$A$2:$H$10,C44+2,FALSE))</f>
        <v>東洋大学附属牛久</v>
      </c>
      <c r="E44" s="40" t="str">
        <f>IF($J$2&lt;&gt;"","",VLOOKUP(B44,[8]原簿!$A$3:$H$11,2,FALSE))</f>
        <v>茨城県</v>
      </c>
      <c r="F44" s="16"/>
      <c r="G44" s="14"/>
      <c r="I44" s="17"/>
      <c r="K44" s="17"/>
      <c r="L44" s="10"/>
    </row>
    <row r="45" spans="1:12" ht="10.5" customHeight="1" x14ac:dyDescent="0.15">
      <c r="A45" s="33"/>
      <c r="B45" s="33"/>
      <c r="C45" s="33"/>
      <c r="D45" s="40"/>
      <c r="E45" s="40"/>
      <c r="F45" s="18"/>
      <c r="G45" s="19"/>
      <c r="I45" s="17"/>
      <c r="K45" s="17"/>
      <c r="L45" s="10"/>
    </row>
    <row r="46" spans="1:12" ht="10.5" customHeight="1" x14ac:dyDescent="0.15">
      <c r="A46" s="33" t="s">
        <v>23</v>
      </c>
      <c r="B46" s="33" t="s">
        <v>165</v>
      </c>
      <c r="C46" s="33">
        <v>2</v>
      </c>
      <c r="D46" s="40" t="str">
        <f>IF($J$2&lt;&gt;"","",VLOOKUP(B46,[8]原簿!$A$2:$H$10,C46+2,FALSE))</f>
        <v>埼玉栄</v>
      </c>
      <c r="E46" s="40" t="str">
        <f>IF($J$2&lt;&gt;"","",VLOOKUP(B46,[8]原簿!$A$3:$H$11,2,FALSE))</f>
        <v>埼玉県</v>
      </c>
      <c r="F46" s="16"/>
      <c r="G46" s="9"/>
      <c r="I46" s="17"/>
      <c r="J46" s="12"/>
      <c r="K46" s="17"/>
      <c r="L46" s="10"/>
    </row>
    <row r="47" spans="1:12" ht="10.5" customHeight="1" x14ac:dyDescent="0.15">
      <c r="A47" s="33"/>
      <c r="B47" s="33"/>
      <c r="C47" s="33"/>
      <c r="D47" s="40"/>
      <c r="E47" s="40"/>
      <c r="F47" s="18"/>
      <c r="G47" s="12"/>
      <c r="I47" s="17"/>
      <c r="J47" s="17"/>
      <c r="K47" s="17"/>
      <c r="L47" s="10"/>
    </row>
    <row r="48" spans="1:12" ht="10.5" customHeight="1" x14ac:dyDescent="0.15">
      <c r="A48" s="33" t="s">
        <v>24</v>
      </c>
      <c r="B48" s="33" t="s">
        <v>168</v>
      </c>
      <c r="C48" s="33">
        <v>3</v>
      </c>
      <c r="D48" s="40" t="str">
        <f>IF($J$2&lt;&gt;"","",VLOOKUP(B48,[8]原簿!$A$2:$H$10,C48+2,FALSE))</f>
        <v>東京農業大学第二</v>
      </c>
      <c r="E48" s="40" t="str">
        <f>IF($J$2&lt;&gt;"","",VLOOKUP(B48,[8]原簿!$A$3:$H$11,2,FALSE))</f>
        <v>群馬県</v>
      </c>
      <c r="F48" s="16"/>
      <c r="G48" s="14"/>
      <c r="H48" s="12"/>
      <c r="I48" s="17"/>
      <c r="J48" s="17"/>
      <c r="K48" s="17"/>
      <c r="L48" s="10"/>
    </row>
    <row r="49" spans="1:12" ht="10.5" customHeight="1" x14ac:dyDescent="0.15">
      <c r="A49" s="33"/>
      <c r="B49" s="33"/>
      <c r="C49" s="33"/>
      <c r="D49" s="40"/>
      <c r="E49" s="40"/>
      <c r="F49" s="18"/>
      <c r="G49" s="19"/>
      <c r="H49" s="17"/>
      <c r="I49" s="14"/>
      <c r="J49" s="17"/>
      <c r="K49" s="17"/>
      <c r="L49" s="10"/>
    </row>
    <row r="50" spans="1:12" ht="10.5" customHeight="1" x14ac:dyDescent="0.15">
      <c r="A50" s="33" t="s">
        <v>25</v>
      </c>
      <c r="B50" s="33" t="s">
        <v>160</v>
      </c>
      <c r="C50" s="33">
        <v>4</v>
      </c>
      <c r="D50" s="40" t="str">
        <f>IF($J$2&lt;&gt;"","",VLOOKUP(B50,[8]原簿!$A$2:$H$10,C50+2,FALSE))</f>
        <v>日川</v>
      </c>
      <c r="E50" s="40" t="str">
        <f>IF($J$2&lt;&gt;"","",VLOOKUP(B50,[8]原簿!$A$3:$H$11,2,FALSE))</f>
        <v>山梨県</v>
      </c>
      <c r="F50" s="16"/>
      <c r="G50" s="9"/>
      <c r="H50" s="17"/>
      <c r="J50" s="17"/>
      <c r="K50" s="17"/>
      <c r="L50" s="10"/>
    </row>
    <row r="51" spans="1:12" ht="10.5" customHeight="1" x14ac:dyDescent="0.15">
      <c r="A51" s="33"/>
      <c r="B51" s="33"/>
      <c r="C51" s="33"/>
      <c r="D51" s="40"/>
      <c r="E51" s="40"/>
      <c r="F51" s="18"/>
      <c r="G51" s="12"/>
      <c r="H51" s="14"/>
      <c r="J51" s="17"/>
      <c r="K51" s="17"/>
      <c r="L51" s="10"/>
    </row>
    <row r="52" spans="1:12" ht="10.5" customHeight="1" x14ac:dyDescent="0.15">
      <c r="A52" s="33" t="s">
        <v>26</v>
      </c>
      <c r="B52" s="33" t="s">
        <v>162</v>
      </c>
      <c r="C52" s="33">
        <v>1</v>
      </c>
      <c r="D52" s="40" t="str">
        <f>IF($J$2&lt;&gt;"","",VLOOKUP(B52,[8]原簿!$A$2:$H$10,C52+2,FALSE))</f>
        <v>拓殖大学紅陵</v>
      </c>
      <c r="E52" s="40" t="str">
        <f>IF($J$2&lt;&gt;"","",VLOOKUP(B52,[8]原簿!$A$3:$H$11,2,FALSE))</f>
        <v>千葉県</v>
      </c>
      <c r="F52" s="16"/>
      <c r="G52" s="14"/>
      <c r="J52" s="17"/>
      <c r="K52" s="22"/>
      <c r="L52" s="10"/>
    </row>
    <row r="53" spans="1:12" ht="10.5" customHeight="1" x14ac:dyDescent="0.15">
      <c r="A53" s="33"/>
      <c r="B53" s="33"/>
      <c r="C53" s="33"/>
      <c r="D53" s="40"/>
      <c r="E53" s="40"/>
      <c r="F53" s="18"/>
      <c r="G53" s="19"/>
      <c r="J53" s="17"/>
      <c r="L53" s="10"/>
    </row>
    <row r="54" spans="1:12" ht="10.5" customHeight="1" x14ac:dyDescent="0.15">
      <c r="A54" s="33" t="s">
        <v>27</v>
      </c>
      <c r="B54" s="33" t="s">
        <v>160</v>
      </c>
      <c r="C54" s="33">
        <v>1</v>
      </c>
      <c r="D54" s="40" t="str">
        <f>IF($J$2&lt;&gt;"","",VLOOKUP(B54,[8]原簿!$A$2:$H$10,C54+2,FALSE))</f>
        <v>日本航空</v>
      </c>
      <c r="E54" s="40" t="str">
        <f>IF($J$2&lt;&gt;"","",VLOOKUP(B54,[8]原簿!$A$3:$H$11,2,FALSE))</f>
        <v>山梨県</v>
      </c>
      <c r="F54" s="16"/>
      <c r="G54" s="9"/>
      <c r="J54" s="17"/>
      <c r="L54" s="10"/>
    </row>
    <row r="55" spans="1:12" ht="10.5" customHeight="1" x14ac:dyDescent="0.15">
      <c r="A55" s="33"/>
      <c r="B55" s="33"/>
      <c r="C55" s="33"/>
      <c r="D55" s="40"/>
      <c r="E55" s="40"/>
      <c r="F55" s="18"/>
      <c r="G55" s="12"/>
      <c r="J55" s="17"/>
      <c r="L55" s="10"/>
    </row>
    <row r="56" spans="1:12" ht="10.5" customHeight="1" x14ac:dyDescent="0.15">
      <c r="A56" s="33" t="s">
        <v>28</v>
      </c>
      <c r="B56" s="33" t="s">
        <v>161</v>
      </c>
      <c r="C56" s="33">
        <v>3</v>
      </c>
      <c r="D56" s="40" t="str">
        <f>IF($J$2&lt;&gt;"","",VLOOKUP(B56,[8]原簿!$A$2:$H$10,C56+2,FALSE))</f>
        <v>水城</v>
      </c>
      <c r="E56" s="40" t="str">
        <f>IF($J$2&lt;&gt;"","",VLOOKUP(B56,[8]原簿!$A$3:$H$11,2,FALSE))</f>
        <v>茨城県</v>
      </c>
      <c r="F56" s="16"/>
      <c r="G56" s="14"/>
      <c r="H56" s="12"/>
      <c r="J56" s="17"/>
      <c r="L56" s="10"/>
    </row>
    <row r="57" spans="1:12" ht="10.5" customHeight="1" x14ac:dyDescent="0.15">
      <c r="A57" s="33"/>
      <c r="B57" s="33"/>
      <c r="C57" s="33"/>
      <c r="D57" s="40"/>
      <c r="E57" s="40"/>
      <c r="F57" s="18"/>
      <c r="G57" s="19"/>
      <c r="H57" s="17"/>
      <c r="J57" s="17"/>
      <c r="L57" s="10"/>
    </row>
    <row r="58" spans="1:12" ht="10.5" customHeight="1" x14ac:dyDescent="0.15">
      <c r="A58" s="33" t="s">
        <v>29</v>
      </c>
      <c r="B58" s="33" t="s">
        <v>162</v>
      </c>
      <c r="C58" s="33">
        <v>4</v>
      </c>
      <c r="D58" s="40" t="str">
        <f>IF($J$2&lt;&gt;"","",VLOOKUP(B58,[8]原簿!$A$2:$H$10,C58+2,FALSE))</f>
        <v>麗澤</v>
      </c>
      <c r="E58" s="40" t="str">
        <f>IF($J$2&lt;&gt;"","",VLOOKUP(B58,[8]原簿!$A$3:$H$11,2,FALSE))</f>
        <v>千葉県</v>
      </c>
      <c r="F58" s="16"/>
      <c r="G58" s="9"/>
      <c r="H58" s="17"/>
      <c r="I58" s="12"/>
      <c r="J58" s="17"/>
      <c r="L58" s="10"/>
    </row>
    <row r="59" spans="1:12" ht="10.5" customHeight="1" x14ac:dyDescent="0.15">
      <c r="A59" s="33"/>
      <c r="B59" s="33"/>
      <c r="C59" s="33"/>
      <c r="D59" s="40"/>
      <c r="E59" s="40"/>
      <c r="F59" s="18"/>
      <c r="G59" s="12"/>
      <c r="H59" s="14"/>
      <c r="I59" s="17"/>
      <c r="J59" s="17"/>
      <c r="L59" s="10"/>
    </row>
    <row r="60" spans="1:12" ht="10.5" customHeight="1" x14ac:dyDescent="0.15">
      <c r="A60" s="33" t="s">
        <v>30</v>
      </c>
      <c r="B60" s="33" t="s">
        <v>168</v>
      </c>
      <c r="C60" s="33">
        <v>2</v>
      </c>
      <c r="D60" s="40" t="str">
        <f>IF($J$2&lt;&gt;"","",VLOOKUP(B60,[8]原簿!$A$2:$H$10,C60+2,FALSE))</f>
        <v>県立前橋工業</v>
      </c>
      <c r="E60" s="40" t="str">
        <f>IF($J$2&lt;&gt;"","",VLOOKUP(B60,[8]原簿!$A$3:$H$11,2,FALSE))</f>
        <v>群馬県</v>
      </c>
      <c r="F60" s="16"/>
      <c r="G60" s="14"/>
      <c r="I60" s="17"/>
      <c r="J60" s="17"/>
      <c r="L60" s="10"/>
    </row>
    <row r="61" spans="1:12" ht="10.5" customHeight="1" x14ac:dyDescent="0.15">
      <c r="A61" s="33"/>
      <c r="B61" s="33"/>
      <c r="C61" s="33"/>
      <c r="D61" s="40"/>
      <c r="E61" s="40"/>
      <c r="F61" s="18"/>
      <c r="G61" s="19"/>
      <c r="I61" s="17"/>
      <c r="J61" s="14"/>
      <c r="L61" s="10"/>
    </row>
    <row r="62" spans="1:12" ht="10.5" customHeight="1" x14ac:dyDescent="0.15">
      <c r="A62" s="33" t="s">
        <v>31</v>
      </c>
      <c r="B62" s="33" t="s">
        <v>142</v>
      </c>
      <c r="C62" s="33">
        <v>2</v>
      </c>
      <c r="D62" s="40" t="str">
        <f>IF($J$2&lt;&gt;"","",VLOOKUP(B62,[8]原簿!$A$2:$H$10,C62+2,FALSE))</f>
        <v>保善</v>
      </c>
      <c r="E62" s="40" t="str">
        <f>IF($J$2&lt;&gt;"","",VLOOKUP(B62,[8]原簿!$A$3:$H$11,2,FALSE))</f>
        <v>東京都</v>
      </c>
      <c r="F62" s="16"/>
      <c r="G62" s="9"/>
      <c r="I62" s="17"/>
      <c r="L62" s="10"/>
    </row>
    <row r="63" spans="1:12" ht="10.5" customHeight="1" x14ac:dyDescent="0.15">
      <c r="A63" s="33"/>
      <c r="B63" s="33"/>
      <c r="C63" s="33"/>
      <c r="D63" s="40"/>
      <c r="E63" s="40"/>
      <c r="F63" s="18"/>
      <c r="G63" s="12"/>
      <c r="I63" s="17"/>
      <c r="L63" s="10"/>
    </row>
    <row r="64" spans="1:12" ht="10.5" customHeight="1" x14ac:dyDescent="0.15">
      <c r="A64" s="33" t="s">
        <v>32</v>
      </c>
      <c r="B64" s="33" t="s">
        <v>125</v>
      </c>
      <c r="C64" s="33">
        <v>3</v>
      </c>
      <c r="D64" s="40" t="str">
        <f>IF($J$2&lt;&gt;"","",VLOOKUP(B64,[8]原簿!$A$2:$H$10,C64+2,FALSE))</f>
        <v>法政大学第二</v>
      </c>
      <c r="E64" s="40" t="str">
        <f>IF($J$2&lt;&gt;"","",VLOOKUP(B64,[8]原簿!$A$3:$H$11,2,FALSE))</f>
        <v>神奈川県</v>
      </c>
      <c r="F64" s="16"/>
      <c r="G64" s="14"/>
      <c r="H64" s="12"/>
      <c r="I64" s="17"/>
      <c r="L64" s="10"/>
    </row>
    <row r="65" spans="1:12" ht="10.5" customHeight="1" x14ac:dyDescent="0.15">
      <c r="A65" s="33"/>
      <c r="B65" s="33"/>
      <c r="C65" s="33"/>
      <c r="D65" s="40"/>
      <c r="E65" s="40"/>
      <c r="F65" s="18"/>
      <c r="G65" s="19"/>
      <c r="H65" s="17"/>
      <c r="I65" s="14"/>
      <c r="L65" s="10"/>
    </row>
    <row r="66" spans="1:12" ht="10.5" customHeight="1" x14ac:dyDescent="0.15">
      <c r="A66" s="33" t="s">
        <v>33</v>
      </c>
      <c r="B66" s="33" t="s">
        <v>165</v>
      </c>
      <c r="C66" s="33">
        <v>4</v>
      </c>
      <c r="D66" s="40" t="str">
        <f>IF($J$2&lt;&gt;"","",VLOOKUP(B66,[8]原簿!$A$2:$H$10,C66+2,FALSE))</f>
        <v>栄北</v>
      </c>
      <c r="E66" s="40" t="str">
        <f>IF($J$2&lt;&gt;"","",VLOOKUP(B66,[8]原簿!$A$3:$H$11,2,FALSE))</f>
        <v>埼玉県</v>
      </c>
      <c r="F66" s="21"/>
      <c r="G66" s="10"/>
      <c r="H66" s="17"/>
      <c r="I66" s="10"/>
      <c r="L66" s="10"/>
    </row>
    <row r="67" spans="1:12" ht="10.5" customHeight="1" x14ac:dyDescent="0.15">
      <c r="A67" s="33"/>
      <c r="B67" s="33"/>
      <c r="C67" s="33"/>
      <c r="D67" s="40"/>
      <c r="E67" s="40"/>
      <c r="F67" s="23"/>
      <c r="G67" s="15"/>
      <c r="H67" s="17"/>
      <c r="I67" s="10"/>
      <c r="L67" s="10"/>
    </row>
    <row r="68" spans="1:12" ht="10.5" customHeight="1" x14ac:dyDescent="0.15">
      <c r="A68" s="44" t="s">
        <v>169</v>
      </c>
      <c r="B68" s="44"/>
      <c r="C68" s="44"/>
      <c r="D68" s="40" t="str">
        <f>IF($J$2&lt;&gt;"","",HLOOKUP("開催県6位",[8]原簿!$A$2:$H$10,9,FALSE))</f>
        <v>駿台甲府</v>
      </c>
      <c r="E68" s="40" t="str">
        <f>IF($J$2&lt;&gt;"","",[8]原簿!B10)</f>
        <v>山梨県</v>
      </c>
      <c r="F68" s="51"/>
      <c r="G68" s="24"/>
      <c r="H68" s="10"/>
      <c r="I68" s="15"/>
      <c r="L68" s="10"/>
    </row>
    <row r="69" spans="1:12" ht="10.5" customHeight="1" x14ac:dyDescent="0.15">
      <c r="A69" s="45"/>
      <c r="B69" s="45"/>
      <c r="C69" s="45"/>
      <c r="D69" s="40"/>
      <c r="E69" s="40"/>
      <c r="F69" s="52"/>
      <c r="G69" s="17"/>
      <c r="H69" s="28"/>
      <c r="I69" s="10"/>
      <c r="L69" s="10"/>
    </row>
    <row r="70" spans="1:12" ht="10.5" customHeight="1" x14ac:dyDescent="0.15">
      <c r="A70" s="33" t="s">
        <v>34</v>
      </c>
      <c r="B70" s="33" t="s">
        <v>166</v>
      </c>
      <c r="C70" s="33">
        <v>1</v>
      </c>
      <c r="D70" s="40" t="str">
        <f>IF($J$2&lt;&gt;"","",VLOOKUP(B70,[8]原簿!$A$2:$H$10,C70+2,FALSE))</f>
        <v>作新学院</v>
      </c>
      <c r="E70" s="40" t="str">
        <f>IF($J$2&lt;&gt;"","",VLOOKUP(B70,[8]原簿!$A$3:$H$11,2,FALSE))</f>
        <v>栃木県</v>
      </c>
      <c r="F70" s="13"/>
      <c r="G70" s="14"/>
      <c r="L70" s="10"/>
    </row>
    <row r="71" spans="1:12" ht="10.5" customHeight="1" x14ac:dyDescent="0.15">
      <c r="A71" s="33"/>
      <c r="B71" s="33"/>
      <c r="C71" s="33"/>
      <c r="D71" s="40"/>
      <c r="E71" s="40"/>
      <c r="L71" s="10"/>
    </row>
  </sheetData>
  <mergeCells count="172">
    <mergeCell ref="A70:A71"/>
    <mergeCell ref="B70:B71"/>
    <mergeCell ref="C70:C71"/>
    <mergeCell ref="D70:D71"/>
    <mergeCell ref="E70:E71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:L1"/>
    <mergeCell ref="A3:C3"/>
    <mergeCell ref="A4:A5"/>
    <mergeCell ref="B4:B5"/>
    <mergeCell ref="C4:C5"/>
    <mergeCell ref="D4:D5"/>
    <mergeCell ref="E4:E5"/>
  </mergeCells>
  <phoneticPr fontId="7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8]!KA">
                <anchor moveWithCells="1" sizeWithCells="1">
                  <from>
                    <xdr:col>12</xdr:col>
                    <xdr:colOff>523875</xdr:colOff>
                    <xdr:row>0</xdr:row>
                    <xdr:rowOff>114300</xdr:rowOff>
                  </from>
                  <to>
                    <xdr:col>13</xdr:col>
                    <xdr:colOff>352425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 macro="[8]!実行">
                <anchor moveWithCells="1" sizeWithCells="1">
                  <from>
                    <xdr:col>12</xdr:col>
                    <xdr:colOff>542925</xdr:colOff>
                    <xdr:row>2</xdr:row>
                    <xdr:rowOff>180975</xdr:rowOff>
                  </from>
                  <to>
                    <xdr:col>13</xdr:col>
                    <xdr:colOff>352425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女子個人形</vt:lpstr>
      <vt:lpstr>男子個人形</vt:lpstr>
      <vt:lpstr>女子団体形</vt:lpstr>
      <vt:lpstr>男子団体形</vt:lpstr>
      <vt:lpstr>女子個人組手</vt:lpstr>
      <vt:lpstr>男子個人組手</vt:lpstr>
      <vt:lpstr>女子団体組手</vt:lpstr>
      <vt:lpstr>男子団体組手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yasumoto</dc:creator>
  <cp:lastModifiedBy>yasumoto</cp:lastModifiedBy>
  <dcterms:created xsi:type="dcterms:W3CDTF">2013-05-25T10:40:40Z</dcterms:created>
  <dcterms:modified xsi:type="dcterms:W3CDTF">2013-05-25T10:56:24Z</dcterms:modified>
</cp:coreProperties>
</file>