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240" windowHeight="8520" tabRatio="808"/>
  </bookViews>
  <sheets>
    <sheet name="資料" sheetId="1" r:id="rId1"/>
    <sheet name="女子個人形" sheetId="10" r:id="rId2"/>
    <sheet name="男子個人形" sheetId="8" r:id="rId3"/>
    <sheet name="女子団体形" sheetId="11" r:id="rId4"/>
    <sheet name="男子団体形" sheetId="12" r:id="rId5"/>
    <sheet name="女子個人組手" sheetId="9" r:id="rId6"/>
    <sheet name="男子個人組手" sheetId="6" r:id="rId7"/>
    <sheet name="女子団体組手" sheetId="13" r:id="rId8"/>
    <sheet name="男子団体組手" sheetId="14" r:id="rId9"/>
    <sheet name="南ブロック" sheetId="7" r:id="rId10"/>
    <sheet name="北ブロック" sheetId="15" r:id="rId11"/>
    <sheet name="Sheet2" sheetId="17" r:id="rId12"/>
  </sheets>
  <definedNames>
    <definedName name="_xlnm.Print_Area" localSheetId="9">南ブロック!$A$1:$H$45</definedName>
    <definedName name="_xlnm.Print_Area" localSheetId="10">北ブロック!$A$1:$H$45</definedName>
  </definedNames>
  <calcPr calcId="145621"/>
</workbook>
</file>

<file path=xl/calcChain.xml><?xml version="1.0" encoding="utf-8"?>
<calcChain xmlns="http://schemas.openxmlformats.org/spreadsheetml/2006/main">
  <c r="A50" i="7" l="1"/>
  <c r="A48" i="7"/>
  <c r="M3" i="7"/>
  <c r="N3" i="7"/>
  <c r="O3" i="7"/>
  <c r="P3" i="7"/>
  <c r="M4" i="7"/>
  <c r="N4" i="7"/>
  <c r="O4" i="7"/>
  <c r="P4" i="7"/>
  <c r="M5" i="7"/>
  <c r="N5" i="7"/>
  <c r="O5" i="7"/>
  <c r="P5" i="7"/>
  <c r="M6" i="7"/>
  <c r="N6" i="7"/>
  <c r="O6" i="7"/>
  <c r="P6" i="7"/>
  <c r="M7" i="7"/>
  <c r="N7" i="7"/>
  <c r="O7" i="7"/>
  <c r="P7" i="7"/>
  <c r="M8" i="7"/>
  <c r="N8" i="7"/>
  <c r="O8" i="7"/>
  <c r="P8" i="7"/>
  <c r="M9" i="7"/>
  <c r="N9" i="7"/>
  <c r="O9" i="7"/>
  <c r="P9" i="7"/>
  <c r="M10" i="7"/>
  <c r="N10" i="7"/>
  <c r="O10" i="7"/>
  <c r="P10" i="7"/>
  <c r="M11" i="7"/>
  <c r="N11" i="7"/>
  <c r="O11" i="7"/>
  <c r="P11" i="7"/>
  <c r="M12" i="7"/>
  <c r="N12" i="7"/>
  <c r="O12" i="7"/>
  <c r="P12" i="7"/>
  <c r="M13" i="7"/>
  <c r="N13" i="7"/>
  <c r="O13" i="7"/>
  <c r="P13" i="7"/>
  <c r="M14" i="7"/>
  <c r="N14" i="7"/>
  <c r="O14" i="7"/>
  <c r="P14" i="7"/>
  <c r="M15" i="7"/>
  <c r="N15" i="7"/>
  <c r="O15" i="7"/>
  <c r="P15" i="7"/>
  <c r="M16" i="7"/>
  <c r="N16" i="7"/>
  <c r="O16" i="7"/>
  <c r="P16" i="7"/>
  <c r="M17" i="7"/>
  <c r="N17" i="7"/>
  <c r="O17" i="7"/>
  <c r="P17" i="7"/>
  <c r="M18" i="7"/>
  <c r="N18" i="7"/>
  <c r="O18" i="7"/>
  <c r="P18" i="7"/>
  <c r="M19" i="7"/>
  <c r="N19" i="7"/>
  <c r="O19" i="7"/>
  <c r="P19" i="7"/>
  <c r="M20" i="7"/>
  <c r="N20" i="7"/>
  <c r="O20" i="7"/>
  <c r="P20" i="7"/>
  <c r="M21" i="7"/>
  <c r="N21" i="7"/>
  <c r="O21" i="7"/>
  <c r="P21" i="7"/>
  <c r="M22" i="7"/>
  <c r="N22" i="7"/>
  <c r="O22" i="7"/>
  <c r="P22" i="7"/>
  <c r="M23" i="7"/>
  <c r="N23" i="7"/>
  <c r="O23" i="7"/>
  <c r="P23" i="7"/>
  <c r="M24" i="7"/>
  <c r="N24" i="7"/>
  <c r="O24" i="7"/>
  <c r="P24" i="7"/>
  <c r="M25" i="7"/>
  <c r="N25" i="7"/>
  <c r="O25" i="7"/>
  <c r="P25" i="7"/>
  <c r="M26" i="7"/>
  <c r="N26" i="7"/>
  <c r="O26" i="7"/>
  <c r="P26" i="7"/>
  <c r="M27" i="7"/>
  <c r="N27" i="7"/>
  <c r="O27" i="7"/>
  <c r="P27" i="7"/>
  <c r="M28" i="7"/>
  <c r="N28" i="7"/>
  <c r="O28" i="7"/>
  <c r="P28" i="7"/>
  <c r="M29" i="7"/>
  <c r="N29" i="7"/>
  <c r="O29" i="7"/>
  <c r="P29" i="7"/>
  <c r="M30" i="7"/>
  <c r="N30" i="7"/>
  <c r="O30" i="7"/>
  <c r="P30" i="7"/>
  <c r="M31" i="7"/>
  <c r="N31" i="7"/>
  <c r="O31" i="7"/>
  <c r="P31" i="7"/>
  <c r="M32" i="7"/>
  <c r="N32" i="7"/>
  <c r="O32" i="7"/>
  <c r="P32" i="7"/>
  <c r="M33" i="7"/>
  <c r="N33" i="7"/>
  <c r="O33" i="7"/>
  <c r="P33" i="7"/>
  <c r="M34" i="7"/>
  <c r="N34" i="7"/>
  <c r="O34" i="7"/>
  <c r="P34" i="7"/>
  <c r="L27" i="7"/>
  <c r="L28" i="7"/>
  <c r="D77" i="15" l="1"/>
  <c r="D79" i="15"/>
  <c r="D78" i="15"/>
  <c r="D76" i="15"/>
  <c r="C79" i="15"/>
  <c r="C78" i="15"/>
  <c r="C77" i="15"/>
  <c r="C76" i="15"/>
  <c r="F76" i="15"/>
  <c r="F77" i="15"/>
  <c r="F78" i="15"/>
  <c r="F79" i="15"/>
  <c r="B79" i="15"/>
  <c r="A79" i="15" s="1"/>
  <c r="B78" i="15"/>
  <c r="A78" i="15" s="1"/>
  <c r="B77" i="15"/>
  <c r="B76" i="15"/>
  <c r="C75" i="15"/>
  <c r="C74" i="15"/>
  <c r="C73" i="15"/>
  <c r="C72" i="15"/>
  <c r="D72" i="15"/>
  <c r="F72" i="15"/>
  <c r="D73" i="15"/>
  <c r="F73" i="15"/>
  <c r="D74" i="15"/>
  <c r="F74" i="15"/>
  <c r="D75" i="15"/>
  <c r="F75" i="15"/>
  <c r="B75" i="15"/>
  <c r="B74" i="15"/>
  <c r="A74" i="15" s="1"/>
  <c r="B73" i="15"/>
  <c r="A73" i="15" s="1"/>
  <c r="B72" i="15"/>
  <c r="C71" i="15"/>
  <c r="C70" i="15"/>
  <c r="C69" i="15"/>
  <c r="C68" i="15"/>
  <c r="D68" i="15"/>
  <c r="E68" i="15"/>
  <c r="F68" i="15"/>
  <c r="G68" i="15"/>
  <c r="D69" i="15"/>
  <c r="E69" i="15"/>
  <c r="F69" i="15"/>
  <c r="G69" i="15"/>
  <c r="D70" i="15"/>
  <c r="E70" i="15"/>
  <c r="F70" i="15"/>
  <c r="G70" i="15"/>
  <c r="D71" i="15"/>
  <c r="E71" i="15"/>
  <c r="F71" i="15"/>
  <c r="G71" i="15"/>
  <c r="B71" i="15"/>
  <c r="A71" i="15" s="1"/>
  <c r="B70" i="15"/>
  <c r="B69" i="15"/>
  <c r="A69" i="15" s="1"/>
  <c r="B68" i="15"/>
  <c r="C67" i="15"/>
  <c r="C66" i="15"/>
  <c r="C65" i="15"/>
  <c r="C64" i="15"/>
  <c r="D64" i="15"/>
  <c r="E64" i="15"/>
  <c r="F64" i="15"/>
  <c r="G64" i="15"/>
  <c r="D65" i="15"/>
  <c r="E65" i="15"/>
  <c r="F65" i="15"/>
  <c r="G65" i="15"/>
  <c r="D66" i="15"/>
  <c r="E66" i="15"/>
  <c r="F66" i="15"/>
  <c r="G66" i="15"/>
  <c r="D67" i="15"/>
  <c r="E67" i="15"/>
  <c r="F67" i="15"/>
  <c r="G67" i="15"/>
  <c r="B67" i="15"/>
  <c r="A67" i="15" s="1"/>
  <c r="B66" i="15"/>
  <c r="A66" i="15" s="1"/>
  <c r="B65" i="15"/>
  <c r="B64" i="15"/>
  <c r="C63" i="15"/>
  <c r="C62" i="15"/>
  <c r="C61" i="15"/>
  <c r="C60" i="15"/>
  <c r="D60" i="15"/>
  <c r="F60" i="15"/>
  <c r="D61" i="15"/>
  <c r="F61" i="15"/>
  <c r="D62" i="15"/>
  <c r="F62" i="15"/>
  <c r="D63" i="15"/>
  <c r="F63" i="15"/>
  <c r="B63" i="15"/>
  <c r="A63" i="15" s="1"/>
  <c r="B62" i="15"/>
  <c r="A62" i="15" s="1"/>
  <c r="B61" i="15"/>
  <c r="B60" i="15"/>
  <c r="C59" i="15"/>
  <c r="C58" i="15"/>
  <c r="C57" i="15"/>
  <c r="C56" i="15"/>
  <c r="D56" i="15"/>
  <c r="F56" i="15"/>
  <c r="D57" i="15"/>
  <c r="F57" i="15"/>
  <c r="D58" i="15"/>
  <c r="F58" i="15"/>
  <c r="D59" i="15"/>
  <c r="F59" i="15"/>
  <c r="B59" i="15"/>
  <c r="A59" i="15" s="1"/>
  <c r="B58" i="15"/>
  <c r="A58" i="15" s="1"/>
  <c r="B57" i="15"/>
  <c r="B56" i="15"/>
  <c r="C55" i="15"/>
  <c r="C54" i="15"/>
  <c r="C53" i="15"/>
  <c r="D54" i="15"/>
  <c r="E54" i="15"/>
  <c r="F54" i="15"/>
  <c r="G54" i="15"/>
  <c r="D55" i="15"/>
  <c r="E55" i="15"/>
  <c r="F55" i="15"/>
  <c r="G55" i="15"/>
  <c r="B55" i="15"/>
  <c r="B54" i="15"/>
  <c r="A54" i="15" s="1"/>
  <c r="D53" i="15"/>
  <c r="E53" i="15"/>
  <c r="F53" i="15"/>
  <c r="G53" i="15"/>
  <c r="B53" i="15"/>
  <c r="C52" i="15"/>
  <c r="D52" i="15"/>
  <c r="E52" i="15"/>
  <c r="F52" i="15"/>
  <c r="G52" i="15"/>
  <c r="B52" i="15"/>
  <c r="A52" i="15" s="1"/>
  <c r="C51" i="15"/>
  <c r="D51" i="15"/>
  <c r="E51" i="15"/>
  <c r="F51" i="15"/>
  <c r="G51" i="15"/>
  <c r="B51" i="15"/>
  <c r="A51" i="15" s="1"/>
  <c r="C50" i="15"/>
  <c r="D50" i="15"/>
  <c r="E50" i="15"/>
  <c r="F50" i="15"/>
  <c r="G50" i="15"/>
  <c r="B50" i="15"/>
  <c r="C49" i="15"/>
  <c r="D49" i="15"/>
  <c r="E49" i="15"/>
  <c r="F49" i="15"/>
  <c r="G49" i="15"/>
  <c r="B49" i="15"/>
  <c r="A49" i="15" s="1"/>
  <c r="C48" i="15"/>
  <c r="D48" i="15"/>
  <c r="E48" i="15"/>
  <c r="F48" i="15"/>
  <c r="G48" i="15"/>
  <c r="B48" i="15"/>
  <c r="F76" i="7"/>
  <c r="F77" i="7"/>
  <c r="F78" i="7"/>
  <c r="F79" i="7"/>
  <c r="D79" i="7"/>
  <c r="D78" i="7"/>
  <c r="D77" i="7"/>
  <c r="D76" i="7"/>
  <c r="C79" i="7"/>
  <c r="F72" i="7"/>
  <c r="F73" i="7"/>
  <c r="F74" i="7"/>
  <c r="F75" i="7"/>
  <c r="D75" i="7"/>
  <c r="D74" i="7"/>
  <c r="D73" i="7"/>
  <c r="D72" i="7"/>
  <c r="E68" i="7"/>
  <c r="F68" i="7"/>
  <c r="G68" i="7"/>
  <c r="E69" i="7"/>
  <c r="F69" i="7"/>
  <c r="G69" i="7"/>
  <c r="E70" i="7"/>
  <c r="F70" i="7"/>
  <c r="G70" i="7"/>
  <c r="E71" i="7"/>
  <c r="F71" i="7"/>
  <c r="G71" i="7"/>
  <c r="D71" i="7"/>
  <c r="D70" i="7"/>
  <c r="D69" i="7"/>
  <c r="D68" i="7"/>
  <c r="E65" i="7"/>
  <c r="F65" i="7"/>
  <c r="G65" i="7"/>
  <c r="E66" i="7"/>
  <c r="F66" i="7"/>
  <c r="G66" i="7"/>
  <c r="E67" i="7"/>
  <c r="F67" i="7"/>
  <c r="G67" i="7"/>
  <c r="D67" i="7"/>
  <c r="D66" i="7"/>
  <c r="D65" i="7"/>
  <c r="E64" i="7"/>
  <c r="F64" i="7"/>
  <c r="G64" i="7"/>
  <c r="D64" i="7"/>
  <c r="F60" i="7"/>
  <c r="F61" i="7"/>
  <c r="F62" i="7"/>
  <c r="F63" i="7"/>
  <c r="D63" i="7"/>
  <c r="D62" i="7"/>
  <c r="D61" i="7"/>
  <c r="D60" i="7"/>
  <c r="F56" i="7"/>
  <c r="F57" i="7"/>
  <c r="F58" i="7"/>
  <c r="F59" i="7"/>
  <c r="D59" i="7"/>
  <c r="D58" i="7"/>
  <c r="D57" i="7"/>
  <c r="D56" i="7"/>
  <c r="E55" i="7"/>
  <c r="F55" i="7"/>
  <c r="G55" i="7"/>
  <c r="D55" i="7"/>
  <c r="E54" i="7"/>
  <c r="F54" i="7"/>
  <c r="G54" i="7"/>
  <c r="D54" i="7"/>
  <c r="E53" i="7"/>
  <c r="F53" i="7"/>
  <c r="G53" i="7"/>
  <c r="D53" i="7"/>
  <c r="E52" i="7"/>
  <c r="F52" i="7"/>
  <c r="G52" i="7"/>
  <c r="D52" i="7"/>
  <c r="E51" i="7"/>
  <c r="F51" i="7"/>
  <c r="G51" i="7"/>
  <c r="D51" i="7"/>
  <c r="A51" i="7"/>
  <c r="A49" i="7"/>
  <c r="E50" i="7"/>
  <c r="F50" i="7"/>
  <c r="G50" i="7"/>
  <c r="D50" i="7"/>
  <c r="E49" i="7"/>
  <c r="F49" i="7"/>
  <c r="G49" i="7"/>
  <c r="D49" i="7"/>
  <c r="E48" i="7"/>
  <c r="F48" i="7"/>
  <c r="G48" i="7"/>
  <c r="D48" i="7"/>
  <c r="L4" i="7"/>
  <c r="C76" i="7" s="1"/>
  <c r="L5" i="7"/>
  <c r="C52" i="7" s="1"/>
  <c r="L6" i="7"/>
  <c r="C68" i="7" s="1"/>
  <c r="L7" i="7"/>
  <c r="C56" i="7" s="1"/>
  <c r="L8" i="7"/>
  <c r="C72" i="7" s="1"/>
  <c r="L9" i="7"/>
  <c r="C48" i="7" s="1"/>
  <c r="L10" i="7"/>
  <c r="C64" i="7" s="1"/>
  <c r="L11" i="7"/>
  <c r="C61" i="7" s="1"/>
  <c r="L12" i="7"/>
  <c r="C77" i="7" s="1"/>
  <c r="L13" i="7"/>
  <c r="C53" i="7" s="1"/>
  <c r="L14" i="7"/>
  <c r="C69" i="7" s="1"/>
  <c r="L15" i="7"/>
  <c r="C57" i="7" s="1"/>
  <c r="L16" i="7"/>
  <c r="C73" i="7" s="1"/>
  <c r="L17" i="7"/>
  <c r="C49" i="7" s="1"/>
  <c r="L18" i="7"/>
  <c r="C65" i="7" s="1"/>
  <c r="L19" i="7"/>
  <c r="C62" i="7"/>
  <c r="L20" i="7"/>
  <c r="C78" i="7" s="1"/>
  <c r="L21" i="7"/>
  <c r="C54" i="7" s="1"/>
  <c r="L22" i="7"/>
  <c r="C70" i="7" s="1"/>
  <c r="L23" i="7"/>
  <c r="C58" i="7"/>
  <c r="L24" i="7"/>
  <c r="C74" i="7" s="1"/>
  <c r="L25" i="7"/>
  <c r="C50" i="7" s="1"/>
  <c r="L26" i="7"/>
  <c r="C66" i="7" s="1"/>
  <c r="C63" i="7"/>
  <c r="L29" i="7"/>
  <c r="C55" i="7" s="1"/>
  <c r="L30" i="7"/>
  <c r="C71" i="7" s="1"/>
  <c r="L31" i="7"/>
  <c r="C59" i="7" s="1"/>
  <c r="L32" i="7"/>
  <c r="C75" i="7" s="1"/>
  <c r="L33" i="7"/>
  <c r="C51" i="7" s="1"/>
  <c r="L34" i="7"/>
  <c r="C67" i="7" s="1"/>
  <c r="L3" i="7"/>
  <c r="C60" i="7" s="1"/>
  <c r="A48" i="15"/>
  <c r="A50" i="15"/>
  <c r="A52" i="7"/>
  <c r="A53" i="7"/>
  <c r="A54" i="7"/>
  <c r="A55" i="7"/>
  <c r="A56" i="15"/>
  <c r="A57" i="15"/>
  <c r="A56" i="7"/>
  <c r="A57" i="7"/>
  <c r="A58" i="7"/>
  <c r="A59" i="7"/>
  <c r="A60" i="15"/>
  <c r="A61" i="15"/>
  <c r="D26" i="12" s="1"/>
  <c r="A60" i="7"/>
  <c r="A61" i="7"/>
  <c r="A62" i="7"/>
  <c r="A63" i="7"/>
  <c r="A65" i="15"/>
  <c r="A64" i="7"/>
  <c r="A65" i="7"/>
  <c r="A66" i="7"/>
  <c r="A67" i="7"/>
  <c r="A68" i="15"/>
  <c r="A68" i="7"/>
  <c r="A69" i="7"/>
  <c r="A70" i="7"/>
  <c r="A71" i="7"/>
  <c r="A72" i="15"/>
  <c r="A75" i="15"/>
  <c r="A72" i="7"/>
  <c r="A73" i="7"/>
  <c r="A74" i="7"/>
  <c r="A75" i="7"/>
  <c r="A76" i="15"/>
  <c r="A77" i="15"/>
  <c r="A76" i="7"/>
  <c r="A77" i="7"/>
  <c r="A78" i="7"/>
  <c r="A79" i="7"/>
  <c r="C14" i="11" l="1"/>
  <c r="E18" i="10"/>
  <c r="D8" i="11"/>
  <c r="C6" i="10"/>
  <c r="E6" i="10"/>
  <c r="E14" i="10"/>
  <c r="C14" i="10"/>
  <c r="D14" i="10"/>
  <c r="D6" i="10"/>
  <c r="C18" i="11"/>
  <c r="C16" i="14"/>
  <c r="C12" i="13"/>
  <c r="D12" i="6"/>
  <c r="D10" i="9"/>
  <c r="D12" i="12"/>
  <c r="C12" i="11"/>
  <c r="E10" i="8"/>
  <c r="C8" i="11"/>
  <c r="D20" i="13"/>
  <c r="E16" i="6"/>
  <c r="C6" i="11"/>
  <c r="C16" i="12"/>
  <c r="E14" i="9"/>
  <c r="E12" i="6"/>
  <c r="C20" i="14"/>
  <c r="E18" i="9"/>
  <c r="E12" i="10"/>
  <c r="C8" i="12"/>
  <c r="D10" i="8"/>
  <c r="C18" i="6"/>
  <c r="C16" i="9"/>
  <c r="D18" i="10"/>
  <c r="E8" i="10"/>
  <c r="C16" i="6"/>
  <c r="C10" i="11"/>
  <c r="D12" i="10"/>
  <c r="C16" i="10"/>
  <c r="C14" i="8"/>
  <c r="D8" i="13"/>
  <c r="C16" i="8"/>
  <c r="D6" i="12"/>
  <c r="E18" i="8"/>
  <c r="E16" i="10"/>
  <c r="D8" i="9"/>
  <c r="C20" i="10"/>
  <c r="D14" i="12"/>
  <c r="C8" i="13"/>
  <c r="E12" i="8"/>
  <c r="C18" i="10"/>
  <c r="D12" i="13"/>
  <c r="C18" i="9"/>
  <c r="D8" i="10"/>
  <c r="E10" i="10"/>
  <c r="C12" i="10"/>
  <c r="E10" i="9"/>
  <c r="D18" i="8"/>
  <c r="C20" i="8"/>
  <c r="C14" i="12"/>
  <c r="C6" i="9"/>
  <c r="C18" i="12"/>
  <c r="C18" i="8"/>
  <c r="C6" i="14"/>
  <c r="C10" i="13"/>
  <c r="C6" i="12"/>
  <c r="E20" i="9"/>
  <c r="D16" i="9"/>
  <c r="E8" i="6"/>
  <c r="D10" i="6"/>
  <c r="D8" i="8"/>
  <c r="E10" i="6"/>
  <c r="C14" i="13"/>
  <c r="C6" i="8"/>
  <c r="D16" i="8"/>
  <c r="D6" i="14"/>
  <c r="D10" i="11"/>
  <c r="E8" i="9"/>
  <c r="D8" i="12"/>
  <c r="D16" i="11"/>
  <c r="C20" i="12"/>
  <c r="D16" i="12"/>
  <c r="D6" i="9"/>
  <c r="C20" i="9"/>
  <c r="C12" i="6"/>
  <c r="D8" i="14"/>
  <c r="D16" i="6"/>
  <c r="C10" i="6"/>
  <c r="D18" i="6"/>
  <c r="E14" i="8"/>
  <c r="D12" i="14"/>
  <c r="D12" i="11"/>
  <c r="C20" i="6"/>
  <c r="D6" i="13"/>
  <c r="D10" i="13"/>
  <c r="C12" i="8"/>
  <c r="E8" i="8"/>
  <c r="D14" i="8"/>
  <c r="C10" i="9"/>
  <c r="D18" i="12"/>
  <c r="D14" i="6"/>
  <c r="C8" i="6"/>
  <c r="C10" i="10"/>
  <c r="D14" i="14"/>
  <c r="E20" i="10"/>
  <c r="D20" i="12"/>
  <c r="C12" i="12"/>
  <c r="E12" i="9"/>
  <c r="D10" i="14"/>
  <c r="C8" i="8"/>
  <c r="C12" i="9"/>
  <c r="D14" i="13"/>
  <c r="E16" i="8"/>
  <c r="D12" i="8"/>
  <c r="D10" i="10"/>
  <c r="D20" i="10"/>
  <c r="D20" i="11"/>
  <c r="D10" i="12"/>
  <c r="D12" i="9"/>
  <c r="C8" i="9"/>
  <c r="C12" i="14"/>
  <c r="D18" i="14"/>
  <c r="E20" i="8"/>
  <c r="D20" i="9"/>
  <c r="E6" i="8"/>
  <c r="C18" i="13"/>
  <c r="D20" i="8"/>
  <c r="E20" i="6"/>
  <c r="D8" i="6"/>
  <c r="D18" i="13"/>
  <c r="C6" i="13"/>
  <c r="D6" i="8"/>
  <c r="C10" i="8"/>
  <c r="C10" i="14"/>
  <c r="C20" i="11"/>
  <c r="C18" i="14"/>
  <c r="C20" i="13"/>
  <c r="D6" i="11"/>
  <c r="D38" i="13"/>
  <c r="D36" i="12"/>
  <c r="D20" i="14"/>
  <c r="E14" i="6"/>
  <c r="D18" i="11"/>
  <c r="D16" i="10"/>
  <c r="D16" i="13"/>
  <c r="E16" i="9"/>
  <c r="D16" i="14"/>
  <c r="C16" i="11"/>
  <c r="D6" i="6"/>
  <c r="C10" i="12"/>
  <c r="E18" i="6"/>
  <c r="D14" i="9"/>
  <c r="E6" i="9"/>
  <c r="E6" i="6"/>
  <c r="C14" i="14"/>
  <c r="C16" i="13"/>
  <c r="D18" i="9"/>
  <c r="D14" i="11"/>
  <c r="C8" i="10"/>
  <c r="C14" i="6"/>
  <c r="C8" i="14"/>
  <c r="C14" i="9"/>
  <c r="C6" i="6"/>
  <c r="D20" i="6"/>
  <c r="D34" i="14"/>
  <c r="C40" i="14"/>
  <c r="D26" i="14"/>
  <c r="C34" i="14"/>
  <c r="D36" i="14"/>
  <c r="D40" i="13"/>
  <c r="D34" i="13"/>
  <c r="C32" i="13"/>
  <c r="D36" i="13"/>
  <c r="C28" i="13"/>
  <c r="C38" i="13"/>
  <c r="A70" i="15"/>
  <c r="E32" i="6" s="1"/>
  <c r="A64" i="15"/>
  <c r="E26" i="9" s="1"/>
  <c r="D28" i="12"/>
  <c r="C28" i="12"/>
  <c r="D30" i="12"/>
  <c r="C32" i="12"/>
  <c r="D32" i="12"/>
  <c r="C36" i="12"/>
  <c r="C34" i="11"/>
  <c r="C38" i="11"/>
  <c r="D36" i="11"/>
  <c r="D32" i="11"/>
  <c r="C32" i="11"/>
  <c r="D28" i="11"/>
  <c r="A55" i="15"/>
  <c r="A53" i="15"/>
  <c r="C26" i="14"/>
  <c r="D38" i="11"/>
  <c r="C30" i="14"/>
  <c r="C38" i="14"/>
  <c r="C30" i="13"/>
  <c r="D28" i="13"/>
  <c r="C36" i="14"/>
  <c r="D40" i="11"/>
  <c r="C26" i="12"/>
  <c r="C34" i="12"/>
  <c r="D30" i="14"/>
  <c r="C28" i="14"/>
  <c r="D36" i="6"/>
  <c r="C34" i="13"/>
  <c r="C26" i="13"/>
  <c r="D40" i="12"/>
  <c r="C40" i="11"/>
  <c r="D34" i="11"/>
  <c r="D38" i="12"/>
  <c r="C28" i="11"/>
  <c r="C32" i="14"/>
  <c r="C40" i="13"/>
  <c r="C36" i="11"/>
  <c r="C26" i="11"/>
  <c r="D26" i="11"/>
  <c r="D32" i="14"/>
  <c r="C30" i="11"/>
  <c r="D30" i="11"/>
  <c r="D34" i="12"/>
  <c r="C38" i="12"/>
  <c r="D38" i="14"/>
  <c r="D40" i="14"/>
  <c r="C30" i="12"/>
  <c r="C36" i="13"/>
  <c r="D32" i="13"/>
  <c r="D26" i="13"/>
  <c r="D30" i="13"/>
  <c r="C40" i="12"/>
  <c r="D28" i="14"/>
  <c r="D32" i="10"/>
  <c r="E40" i="10"/>
  <c r="C38" i="10"/>
  <c r="E28" i="10"/>
  <c r="E38" i="10"/>
  <c r="D40" i="10"/>
  <c r="D26" i="10"/>
  <c r="E32" i="10"/>
  <c r="E26" i="10"/>
  <c r="E36" i="10"/>
  <c r="E34" i="10"/>
  <c r="D34" i="10"/>
  <c r="C36" i="10"/>
  <c r="D36" i="10"/>
  <c r="D28" i="10"/>
  <c r="C30" i="10"/>
  <c r="C28" i="10"/>
  <c r="D38" i="10"/>
  <c r="E30" i="10"/>
  <c r="C32" i="10"/>
  <c r="C26" i="10"/>
  <c r="C40" i="10"/>
  <c r="D30" i="10"/>
  <c r="C34" i="10"/>
  <c r="E36" i="6" l="1"/>
  <c r="D40" i="8"/>
  <c r="C34" i="6"/>
  <c r="E34" i="6"/>
  <c r="E26" i="6"/>
  <c r="D28" i="8"/>
  <c r="E30" i="8"/>
  <c r="D36" i="8"/>
  <c r="E40" i="6"/>
  <c r="C40" i="8"/>
  <c r="D30" i="8"/>
  <c r="E40" i="8"/>
  <c r="C30" i="6"/>
  <c r="D26" i="6"/>
  <c r="E38" i="8"/>
  <c r="E34" i="8"/>
  <c r="D32" i="6"/>
  <c r="C32" i="6"/>
  <c r="E38" i="6"/>
  <c r="C26" i="6"/>
  <c r="C36" i="6"/>
  <c r="C28" i="6"/>
  <c r="E36" i="8"/>
  <c r="D40" i="6"/>
  <c r="D28" i="6"/>
  <c r="D30" i="6"/>
  <c r="D34" i="8"/>
  <c r="C38" i="6"/>
  <c r="E28" i="6"/>
  <c r="D38" i="6"/>
  <c r="D34" i="6"/>
  <c r="E30" i="6"/>
  <c r="C30" i="8"/>
  <c r="C28" i="8"/>
  <c r="C36" i="8"/>
  <c r="D26" i="8"/>
  <c r="C32" i="8"/>
  <c r="C40" i="6"/>
  <c r="C26" i="9"/>
  <c r="C36" i="9"/>
  <c r="C28" i="9"/>
  <c r="C34" i="9"/>
  <c r="E30" i="9"/>
  <c r="D28" i="9"/>
  <c r="D38" i="9"/>
  <c r="D30" i="9"/>
  <c r="C38" i="9"/>
  <c r="C32" i="9"/>
  <c r="E28" i="9"/>
  <c r="D40" i="9"/>
  <c r="D34" i="9"/>
  <c r="C40" i="9"/>
  <c r="E36" i="9"/>
  <c r="E40" i="9"/>
  <c r="D32" i="9"/>
  <c r="E38" i="9"/>
  <c r="D26" i="9"/>
  <c r="E34" i="9"/>
  <c r="E32" i="9"/>
  <c r="D36" i="9"/>
  <c r="C30" i="9"/>
  <c r="C38" i="8"/>
  <c r="D32" i="8"/>
  <c r="E26" i="8"/>
  <c r="E28" i="8"/>
  <c r="E32" i="8"/>
  <c r="D38" i="8"/>
  <c r="C26" i="8"/>
  <c r="C34" i="8"/>
</calcChain>
</file>

<file path=xl/sharedStrings.xml><?xml version="1.0" encoding="utf-8"?>
<sst xmlns="http://schemas.openxmlformats.org/spreadsheetml/2006/main" count="924" uniqueCount="310">
  <si>
    <t>◇日　時</t>
    <rPh sb="1" eb="2">
      <t>ヒ</t>
    </rPh>
    <rPh sb="3" eb="4">
      <t>トキ</t>
    </rPh>
    <phoneticPr fontId="2"/>
  </si>
  <si>
    <t>◇会　場</t>
    <rPh sb="1" eb="2">
      <t>カイ</t>
    </rPh>
    <rPh sb="3" eb="4">
      <t>バ</t>
    </rPh>
    <phoneticPr fontId="2"/>
  </si>
  <si>
    <t>◇次　第</t>
    <rPh sb="1" eb="2">
      <t>ツギ</t>
    </rPh>
    <rPh sb="3" eb="4">
      <t>ダイ</t>
    </rPh>
    <phoneticPr fontId="2"/>
  </si>
  <si>
    <t>（1）大会実施要項について</t>
    <rPh sb="3" eb="5">
      <t>タイカイ</t>
    </rPh>
    <rPh sb="5" eb="7">
      <t>ジッシ</t>
    </rPh>
    <rPh sb="7" eb="9">
      <t>ヨウコウ</t>
    </rPh>
    <phoneticPr fontId="2"/>
  </si>
  <si>
    <t>（5）その他</t>
    <rPh sb="5" eb="6">
      <t>タ</t>
    </rPh>
    <phoneticPr fontId="2"/>
  </si>
  <si>
    <t>（4）抽選開始</t>
    <rPh sb="3" eb="5">
      <t>チュウセン</t>
    </rPh>
    <rPh sb="5" eb="7">
      <t>カイシ</t>
    </rPh>
    <phoneticPr fontId="2"/>
  </si>
  <si>
    <t>＜　組　合　せ　抽　選　要　領　＞</t>
    <rPh sb="12" eb="13">
      <t>ヨウ</t>
    </rPh>
    <rPh sb="14" eb="15">
      <t>リョウ</t>
    </rPh>
    <phoneticPr fontId="2"/>
  </si>
  <si>
    <t>◇　抽　選　の　要　領</t>
    <rPh sb="2" eb="3">
      <t>ヌ</t>
    </rPh>
    <rPh sb="4" eb="5">
      <t>セン</t>
    </rPh>
    <rPh sb="8" eb="9">
      <t>ヨウ</t>
    </rPh>
    <rPh sb="10" eb="11">
      <t>リョウ</t>
    </rPh>
    <phoneticPr fontId="2"/>
  </si>
  <si>
    <t>①　女子個人形</t>
    <rPh sb="2" eb="4">
      <t>ジョシ</t>
    </rPh>
    <rPh sb="4" eb="6">
      <t>コジン</t>
    </rPh>
    <rPh sb="6" eb="7">
      <t>カタチ</t>
    </rPh>
    <phoneticPr fontId="2"/>
  </si>
  <si>
    <t>②　男子個人形</t>
    <rPh sb="2" eb="4">
      <t>ダンシ</t>
    </rPh>
    <rPh sb="4" eb="6">
      <t>コジン</t>
    </rPh>
    <rPh sb="6" eb="7">
      <t>カタチ</t>
    </rPh>
    <phoneticPr fontId="2"/>
  </si>
  <si>
    <t>③　女子団体形</t>
    <rPh sb="2" eb="4">
      <t>ジョシ</t>
    </rPh>
    <rPh sb="4" eb="6">
      <t>ダンタイ</t>
    </rPh>
    <rPh sb="6" eb="7">
      <t>カタチ</t>
    </rPh>
    <phoneticPr fontId="2"/>
  </si>
  <si>
    <t>④　男子団体形</t>
    <rPh sb="2" eb="4">
      <t>ダンシ</t>
    </rPh>
    <rPh sb="4" eb="6">
      <t>ダンタイ</t>
    </rPh>
    <rPh sb="6" eb="7">
      <t>カタチ</t>
    </rPh>
    <phoneticPr fontId="2"/>
  </si>
  <si>
    <t>⑤　女子個人組手</t>
    <rPh sb="2" eb="4">
      <t>ジョシ</t>
    </rPh>
    <rPh sb="4" eb="6">
      <t>コジン</t>
    </rPh>
    <rPh sb="6" eb="7">
      <t>クミ</t>
    </rPh>
    <rPh sb="7" eb="8">
      <t>テ</t>
    </rPh>
    <phoneticPr fontId="2"/>
  </si>
  <si>
    <t>⑥　男子個人組手</t>
    <rPh sb="2" eb="4">
      <t>ダンシ</t>
    </rPh>
    <rPh sb="4" eb="6">
      <t>コジン</t>
    </rPh>
    <rPh sb="6" eb="7">
      <t>クミ</t>
    </rPh>
    <rPh sb="7" eb="8">
      <t>テ</t>
    </rPh>
    <phoneticPr fontId="2"/>
  </si>
  <si>
    <t>⑦　女子団体組手</t>
    <rPh sb="2" eb="4">
      <t>ジョシ</t>
    </rPh>
    <rPh sb="4" eb="6">
      <t>ダンタイ</t>
    </rPh>
    <rPh sb="6" eb="7">
      <t>クミ</t>
    </rPh>
    <rPh sb="7" eb="8">
      <t>テ</t>
    </rPh>
    <phoneticPr fontId="2"/>
  </si>
  <si>
    <t>⑧　男子団体組手</t>
    <rPh sb="2" eb="4">
      <t>ダンシ</t>
    </rPh>
    <rPh sb="4" eb="6">
      <t>ダンタイ</t>
    </rPh>
    <rPh sb="6" eb="7">
      <t>クミ</t>
    </rPh>
    <rPh sb="7" eb="8">
      <t>テ</t>
    </rPh>
    <phoneticPr fontId="2"/>
  </si>
  <si>
    <t>本抽選の順番を決定するための予備抽選</t>
    <rPh sb="0" eb="1">
      <t>ホン</t>
    </rPh>
    <rPh sb="1" eb="3">
      <t>チュウセン</t>
    </rPh>
    <rPh sb="4" eb="6">
      <t>ジュンバン</t>
    </rPh>
    <rPh sb="7" eb="9">
      <t>ケッテイ</t>
    </rPh>
    <rPh sb="14" eb="16">
      <t>ヨビ</t>
    </rPh>
    <rPh sb="16" eb="18">
      <t>チュウセン</t>
    </rPh>
    <phoneticPr fontId="2"/>
  </si>
  <si>
    <t>予備抽選を前もって実施する。</t>
    <rPh sb="0" eb="2">
      <t>ヨビ</t>
    </rPh>
    <rPh sb="2" eb="4">
      <t>チュウセン</t>
    </rPh>
    <rPh sb="5" eb="6">
      <t>マエ</t>
    </rPh>
    <rPh sb="9" eb="11">
      <t>ジッシ</t>
    </rPh>
    <phoneticPr fontId="2"/>
  </si>
  <si>
    <t>◇　抽　選　の　確　認</t>
    <rPh sb="2" eb="3">
      <t>ヌ</t>
    </rPh>
    <rPh sb="4" eb="5">
      <t>セン</t>
    </rPh>
    <rPh sb="8" eb="9">
      <t>アキラ</t>
    </rPh>
    <rPh sb="10" eb="11">
      <t>ニン</t>
    </rPh>
    <phoneticPr fontId="2"/>
  </si>
  <si>
    <t>（1）エントリーの確認・・・・・・・・別紙　資料１・２</t>
    <rPh sb="9" eb="11">
      <t>カクニン</t>
    </rPh>
    <rPh sb="19" eb="21">
      <t>ベッシ</t>
    </rPh>
    <rPh sb="22" eb="24">
      <t>シリョウ</t>
    </rPh>
    <phoneticPr fontId="2"/>
  </si>
  <si>
    <t>資料３</t>
    <rPh sb="0" eb="2">
      <t>シリョウ</t>
    </rPh>
    <phoneticPr fontId="2"/>
  </si>
  <si>
    <t>　　各都県予選結果一覧表の選手名・学校名等をもう一度ご確認ください。</t>
    <rPh sb="2" eb="3">
      <t>カク</t>
    </rPh>
    <rPh sb="3" eb="4">
      <t>ト</t>
    </rPh>
    <rPh sb="4" eb="5">
      <t>ケン</t>
    </rPh>
    <rPh sb="5" eb="7">
      <t>ヨセン</t>
    </rPh>
    <rPh sb="7" eb="9">
      <t>ケッカ</t>
    </rPh>
    <rPh sb="9" eb="11">
      <t>イチラン</t>
    </rPh>
    <rPh sb="11" eb="12">
      <t>ヒョウ</t>
    </rPh>
    <rPh sb="13" eb="16">
      <t>センシュメイ</t>
    </rPh>
    <rPh sb="17" eb="19">
      <t>ガッコウ</t>
    </rPh>
    <rPh sb="19" eb="20">
      <t>メイ</t>
    </rPh>
    <rPh sb="20" eb="21">
      <t>ナド</t>
    </rPh>
    <rPh sb="24" eb="26">
      <t>イチド</t>
    </rPh>
    <rPh sb="27" eb="29">
      <t>カクニン</t>
    </rPh>
    <phoneticPr fontId="2"/>
  </si>
  <si>
    <t>１．組合せ方法の確認</t>
    <rPh sb="2" eb="4">
      <t>クミアワ</t>
    </rPh>
    <rPh sb="5" eb="7">
      <t>ホウホウ</t>
    </rPh>
    <rPh sb="8" eb="10">
      <t>カクニン</t>
    </rPh>
    <phoneticPr fontId="2"/>
  </si>
  <si>
    <t>男子個人組手</t>
    <rPh sb="0" eb="2">
      <t>ダンシ</t>
    </rPh>
    <rPh sb="2" eb="4">
      <t>コジン</t>
    </rPh>
    <rPh sb="4" eb="5">
      <t>クミ</t>
    </rPh>
    <rPh sb="5" eb="6">
      <t>テ</t>
    </rPh>
    <phoneticPr fontId="4"/>
  </si>
  <si>
    <t>南ブロック</t>
    <rPh sb="0" eb="1">
      <t>ミナミ</t>
    </rPh>
    <phoneticPr fontId="4"/>
  </si>
  <si>
    <t>北ブロック</t>
    <rPh sb="0" eb="1">
      <t>キタ</t>
    </rPh>
    <phoneticPr fontId="4"/>
  </si>
  <si>
    <t>南北統一</t>
    <rPh sb="0" eb="2">
      <t>ナンボク</t>
    </rPh>
    <rPh sb="2" eb="4">
      <t>トウイツ</t>
    </rPh>
    <phoneticPr fontId="4"/>
  </si>
  <si>
    <t>※　推薦出場者は抽選により，１または２に入る。</t>
    <rPh sb="2" eb="4">
      <t>スイセン</t>
    </rPh>
    <rPh sb="4" eb="7">
      <t>シュツジョウシャ</t>
    </rPh>
    <rPh sb="8" eb="10">
      <t>チュウセン</t>
    </rPh>
    <rPh sb="20" eb="21">
      <t>ハイ</t>
    </rPh>
    <phoneticPr fontId="4"/>
  </si>
  <si>
    <t>１　　位</t>
    <rPh sb="3" eb="4">
      <t>イ</t>
    </rPh>
    <phoneticPr fontId="4"/>
  </si>
  <si>
    <t>２　　位</t>
    <rPh sb="3" eb="4">
      <t>イ</t>
    </rPh>
    <phoneticPr fontId="4"/>
  </si>
  <si>
    <t>男子団体形</t>
    <rPh sb="4" eb="5">
      <t>カタチ</t>
    </rPh>
    <phoneticPr fontId="4"/>
  </si>
  <si>
    <t>男子団体組手</t>
    <rPh sb="4" eb="5">
      <t>クミ</t>
    </rPh>
    <rPh sb="5" eb="6">
      <t>テ</t>
    </rPh>
    <phoneticPr fontId="4"/>
  </si>
  <si>
    <t>男子個人形</t>
    <rPh sb="4" eb="5">
      <t>カタチ</t>
    </rPh>
    <phoneticPr fontId="4"/>
  </si>
  <si>
    <t>男子個人組手</t>
    <rPh sb="4" eb="5">
      <t>クミ</t>
    </rPh>
    <rPh sb="5" eb="6">
      <t>テ</t>
    </rPh>
    <phoneticPr fontId="4"/>
  </si>
  <si>
    <t>女子団体形</t>
    <rPh sb="0" eb="1">
      <t>オンナ</t>
    </rPh>
    <rPh sb="4" eb="5">
      <t>カタチ</t>
    </rPh>
    <phoneticPr fontId="4"/>
  </si>
  <si>
    <t>女子団体組手</t>
    <rPh sb="4" eb="5">
      <t>クミ</t>
    </rPh>
    <rPh sb="5" eb="6">
      <t>テ</t>
    </rPh>
    <phoneticPr fontId="4"/>
  </si>
  <si>
    <t>女子個人形</t>
    <rPh sb="4" eb="5">
      <t>カタチ</t>
    </rPh>
    <phoneticPr fontId="4"/>
  </si>
  <si>
    <t>女子個人組手</t>
    <rPh sb="4" eb="5">
      <t>クミ</t>
    </rPh>
    <rPh sb="5" eb="6">
      <t>テ</t>
    </rPh>
    <phoneticPr fontId="4"/>
  </si>
  <si>
    <t>　　　 １位と２位の対戦を原則とする。</t>
    <rPh sb="5" eb="6">
      <t>イ</t>
    </rPh>
    <rPh sb="8" eb="9">
      <t>イ</t>
    </rPh>
    <rPh sb="10" eb="12">
      <t>タイセン</t>
    </rPh>
    <rPh sb="13" eb="15">
      <t>ゲンソク</t>
    </rPh>
    <phoneticPr fontId="2"/>
  </si>
  <si>
    <t>順位</t>
    <rPh sb="0" eb="2">
      <t>ジュンイ</t>
    </rPh>
    <phoneticPr fontId="2"/>
  </si>
  <si>
    <t>選手名</t>
    <rPh sb="0" eb="3">
      <t>センシュメイ</t>
    </rPh>
    <phoneticPr fontId="2"/>
  </si>
  <si>
    <t>学校名</t>
    <rPh sb="0" eb="2">
      <t>ガッコウ</t>
    </rPh>
    <rPh sb="2" eb="3">
      <t>メイ</t>
    </rPh>
    <phoneticPr fontId="2"/>
  </si>
  <si>
    <t>都県名</t>
    <rPh sb="0" eb="1">
      <t>ト</t>
    </rPh>
    <rPh sb="1" eb="2">
      <t>ケン</t>
    </rPh>
    <rPh sb="2" eb="3">
      <t>メイ</t>
    </rPh>
    <phoneticPr fontId="2"/>
  </si>
  <si>
    <t>東京</t>
    <rPh sb="0" eb="2">
      <t>トウキョウ</t>
    </rPh>
    <phoneticPr fontId="2"/>
  </si>
  <si>
    <t>南１位</t>
    <rPh sb="0" eb="1">
      <t>ミナミ</t>
    </rPh>
    <phoneticPr fontId="4"/>
  </si>
  <si>
    <t>北２位</t>
    <rPh sb="0" eb="1">
      <t>キタ</t>
    </rPh>
    <phoneticPr fontId="4"/>
  </si>
  <si>
    <t>南２位</t>
    <rPh sb="0" eb="1">
      <t>ミナミ</t>
    </rPh>
    <phoneticPr fontId="4"/>
  </si>
  <si>
    <t>推薦３</t>
    <rPh sb="0" eb="2">
      <t>スイセン</t>
    </rPh>
    <phoneticPr fontId="4"/>
  </si>
  <si>
    <t>北１位</t>
    <rPh sb="0" eb="1">
      <t>キタ</t>
    </rPh>
    <phoneticPr fontId="4"/>
  </si>
  <si>
    <t>推薦２</t>
    <rPh sb="0" eb="2">
      <t>スイセン</t>
    </rPh>
    <phoneticPr fontId="4"/>
  </si>
  <si>
    <t>推薦１</t>
    <rPh sb="0" eb="2">
      <t>スイセン</t>
    </rPh>
    <phoneticPr fontId="4"/>
  </si>
  <si>
    <t>男子個人形</t>
    <rPh sb="0" eb="2">
      <t>ダンシ</t>
    </rPh>
    <rPh sb="2" eb="4">
      <t>コジン</t>
    </rPh>
    <rPh sb="4" eb="5">
      <t>カタチ</t>
    </rPh>
    <phoneticPr fontId="4"/>
  </si>
  <si>
    <t>女子個人組手</t>
    <rPh sb="0" eb="2">
      <t>ジョシ</t>
    </rPh>
    <rPh sb="2" eb="4">
      <t>コジン</t>
    </rPh>
    <rPh sb="4" eb="5">
      <t>クミ</t>
    </rPh>
    <rPh sb="5" eb="6">
      <t>テ</t>
    </rPh>
    <phoneticPr fontId="4"/>
  </si>
  <si>
    <t>女子個人形</t>
    <rPh sb="0" eb="2">
      <t>ジョシ</t>
    </rPh>
    <rPh sb="2" eb="4">
      <t>コジン</t>
    </rPh>
    <rPh sb="4" eb="5">
      <t>カタチ</t>
    </rPh>
    <phoneticPr fontId="4"/>
  </si>
  <si>
    <t>女子団体形</t>
    <rPh sb="0" eb="2">
      <t>ジョシ</t>
    </rPh>
    <rPh sb="2" eb="4">
      <t>ダンタイ</t>
    </rPh>
    <rPh sb="4" eb="5">
      <t>カタチ</t>
    </rPh>
    <phoneticPr fontId="4"/>
  </si>
  <si>
    <t>男子団体形</t>
    <rPh sb="0" eb="2">
      <t>ダンシ</t>
    </rPh>
    <rPh sb="2" eb="4">
      <t>ダンタイ</t>
    </rPh>
    <rPh sb="4" eb="5">
      <t>カタチ</t>
    </rPh>
    <phoneticPr fontId="4"/>
  </si>
  <si>
    <t>※　推薦出場該当なし。</t>
    <rPh sb="2" eb="4">
      <t>スイセン</t>
    </rPh>
    <rPh sb="4" eb="5">
      <t>デ</t>
    </rPh>
    <rPh sb="5" eb="6">
      <t>バ</t>
    </rPh>
    <rPh sb="6" eb="8">
      <t>ガイトウ</t>
    </rPh>
    <phoneticPr fontId="4"/>
  </si>
  <si>
    <t>※　推薦出場校は抽選により，１または２に入る。</t>
    <rPh sb="2" eb="4">
      <t>スイセン</t>
    </rPh>
    <rPh sb="4" eb="6">
      <t>シュツジョウ</t>
    </rPh>
    <rPh sb="6" eb="7">
      <t>コウ</t>
    </rPh>
    <rPh sb="8" eb="10">
      <t>チュウセン</t>
    </rPh>
    <rPh sb="20" eb="21">
      <t>ハイ</t>
    </rPh>
    <phoneticPr fontId="4"/>
  </si>
  <si>
    <t>女子団体組手</t>
    <rPh sb="0" eb="2">
      <t>ジョシ</t>
    </rPh>
    <rPh sb="2" eb="4">
      <t>ダンタイ</t>
    </rPh>
    <rPh sb="4" eb="5">
      <t>クミ</t>
    </rPh>
    <rPh sb="5" eb="6">
      <t>テ</t>
    </rPh>
    <phoneticPr fontId="4"/>
  </si>
  <si>
    <t>男子団体組手</t>
    <rPh sb="0" eb="2">
      <t>ダンシ</t>
    </rPh>
    <rPh sb="2" eb="4">
      <t>ダンタイ</t>
    </rPh>
    <rPh sb="4" eb="5">
      <t>クミ</t>
    </rPh>
    <rPh sb="5" eb="6">
      <t>テ</t>
    </rPh>
    <phoneticPr fontId="4"/>
  </si>
  <si>
    <t>種　　目</t>
    <rPh sb="0" eb="1">
      <t>タネ</t>
    </rPh>
    <rPh sb="3" eb="4">
      <t>メ</t>
    </rPh>
    <phoneticPr fontId="2"/>
  </si>
  <si>
    <t>茨城</t>
    <rPh sb="0" eb="2">
      <t>イバラキ</t>
    </rPh>
    <phoneticPr fontId="4"/>
  </si>
  <si>
    <t>都県</t>
    <rPh sb="0" eb="1">
      <t>ト</t>
    </rPh>
    <rPh sb="1" eb="2">
      <t>ケン</t>
    </rPh>
    <phoneticPr fontId="2"/>
  </si>
  <si>
    <t>栃木</t>
    <rPh sb="0" eb="2">
      <t>トチギ</t>
    </rPh>
    <phoneticPr fontId="4"/>
  </si>
  <si>
    <t>群馬</t>
    <rPh sb="0" eb="2">
      <t>グンマ</t>
    </rPh>
    <phoneticPr fontId="4"/>
  </si>
  <si>
    <t>埼玉</t>
    <rPh sb="0" eb="2">
      <t>サイタマ</t>
    </rPh>
    <phoneticPr fontId="4"/>
  </si>
  <si>
    <t>北ブロック</t>
    <rPh sb="0" eb="1">
      <t>キタ</t>
    </rPh>
    <phoneticPr fontId="2"/>
  </si>
  <si>
    <t>南ブロック</t>
    <rPh sb="0" eb="1">
      <t>ミナミ</t>
    </rPh>
    <phoneticPr fontId="2"/>
  </si>
  <si>
    <t>東京</t>
    <rPh sb="0" eb="2">
      <t>トウキョウ</t>
    </rPh>
    <phoneticPr fontId="4"/>
  </si>
  <si>
    <t>神奈川</t>
    <rPh sb="0" eb="3">
      <t>カナガワ</t>
    </rPh>
    <phoneticPr fontId="4"/>
  </si>
  <si>
    <t>千葉</t>
    <rPh sb="0" eb="2">
      <t>チバ</t>
    </rPh>
    <phoneticPr fontId="4"/>
  </si>
  <si>
    <t>山梨</t>
    <rPh sb="0" eb="2">
      <t>ヤマナシ</t>
    </rPh>
    <phoneticPr fontId="4"/>
  </si>
  <si>
    <t>南ブロック抽選</t>
    <rPh sb="0" eb="1">
      <t>ミナミ</t>
    </rPh>
    <rPh sb="5" eb="7">
      <t>チュウセン</t>
    </rPh>
    <phoneticPr fontId="2"/>
  </si>
  <si>
    <t>女子個人形</t>
    <rPh sb="0" eb="2">
      <t>ジョシ</t>
    </rPh>
    <rPh sb="2" eb="4">
      <t>コジン</t>
    </rPh>
    <rPh sb="4" eb="5">
      <t>カタチ</t>
    </rPh>
    <phoneticPr fontId="2"/>
  </si>
  <si>
    <t>男子個人形</t>
    <rPh sb="0" eb="2">
      <t>ダンシ</t>
    </rPh>
    <rPh sb="2" eb="4">
      <t>コジン</t>
    </rPh>
    <rPh sb="4" eb="5">
      <t>カタチ</t>
    </rPh>
    <phoneticPr fontId="2"/>
  </si>
  <si>
    <t>女子団体形</t>
    <rPh sb="0" eb="2">
      <t>ジョシ</t>
    </rPh>
    <rPh sb="2" eb="4">
      <t>ダンタイ</t>
    </rPh>
    <rPh sb="4" eb="5">
      <t>カタチ</t>
    </rPh>
    <phoneticPr fontId="2"/>
  </si>
  <si>
    <t>男子団体形</t>
    <rPh sb="0" eb="2">
      <t>ダンシ</t>
    </rPh>
    <rPh sb="2" eb="4">
      <t>ダンタイ</t>
    </rPh>
    <rPh sb="4" eb="5">
      <t>カタチ</t>
    </rPh>
    <phoneticPr fontId="2"/>
  </si>
  <si>
    <t>女子個人組手</t>
    <rPh sb="0" eb="2">
      <t>ジョシ</t>
    </rPh>
    <rPh sb="2" eb="4">
      <t>コジン</t>
    </rPh>
    <rPh sb="4" eb="5">
      <t>クミ</t>
    </rPh>
    <rPh sb="5" eb="6">
      <t>テ</t>
    </rPh>
    <phoneticPr fontId="2"/>
  </si>
  <si>
    <t>男子個人組手</t>
    <rPh sb="0" eb="2">
      <t>ダンシ</t>
    </rPh>
    <rPh sb="2" eb="4">
      <t>コジン</t>
    </rPh>
    <rPh sb="4" eb="5">
      <t>クミ</t>
    </rPh>
    <rPh sb="5" eb="6">
      <t>テ</t>
    </rPh>
    <phoneticPr fontId="2"/>
  </si>
  <si>
    <t>女子団体組手</t>
    <rPh sb="0" eb="2">
      <t>ジョシ</t>
    </rPh>
    <rPh sb="2" eb="4">
      <t>ダンタイ</t>
    </rPh>
    <rPh sb="4" eb="5">
      <t>クミ</t>
    </rPh>
    <rPh sb="5" eb="6">
      <t>テ</t>
    </rPh>
    <phoneticPr fontId="2"/>
  </si>
  <si>
    <t>男子団体組手</t>
    <rPh sb="0" eb="2">
      <t>ダンシ</t>
    </rPh>
    <rPh sb="2" eb="4">
      <t>ダンタイ</t>
    </rPh>
    <rPh sb="4" eb="5">
      <t>クミ</t>
    </rPh>
    <rPh sb="5" eb="6">
      <t>テ</t>
    </rPh>
    <phoneticPr fontId="2"/>
  </si>
  <si>
    <t>北ブロック抽選</t>
    <rPh sb="0" eb="1">
      <t>キタ</t>
    </rPh>
    <rPh sb="5" eb="7">
      <t>チュウセン</t>
    </rPh>
    <phoneticPr fontId="2"/>
  </si>
  <si>
    <t>山梨学院大学附属</t>
    <phoneticPr fontId="2"/>
  </si>
  <si>
    <t>　南北の振り分けを抽選により決定している。</t>
    <rPh sb="1" eb="3">
      <t>ナンボク</t>
    </rPh>
    <rPh sb="4" eb="5">
      <t>フ</t>
    </rPh>
    <rPh sb="6" eb="7">
      <t>ワ</t>
    </rPh>
    <rPh sb="9" eb="11">
      <t>チュウセン</t>
    </rPh>
    <rPh sb="14" eb="16">
      <t>ケッテイ</t>
    </rPh>
    <phoneticPr fontId="2"/>
  </si>
  <si>
    <t>※　上記のトーナメント表については，各都県委員長・審判長・事務局長会議にて</t>
    <rPh sb="2" eb="4">
      <t>ジョウキ</t>
    </rPh>
    <rPh sb="11" eb="12">
      <t>ヒョウ</t>
    </rPh>
    <rPh sb="18" eb="21">
      <t>カクトケン</t>
    </rPh>
    <rPh sb="21" eb="24">
      <t>イインチョウ</t>
    </rPh>
    <rPh sb="25" eb="28">
      <t>シンパンチョウ</t>
    </rPh>
    <rPh sb="29" eb="31">
      <t>ジム</t>
    </rPh>
    <rPh sb="31" eb="33">
      <t>キョクチョウ</t>
    </rPh>
    <rPh sb="33" eb="35">
      <t>カイギ</t>
    </rPh>
    <phoneticPr fontId="4"/>
  </si>
  <si>
    <t>種目＼都県</t>
    <rPh sb="0" eb="2">
      <t>シュモク</t>
    </rPh>
    <rPh sb="3" eb="5">
      <t>トケン</t>
    </rPh>
    <phoneticPr fontId="2"/>
  </si>
  <si>
    <t>資料１</t>
    <rPh sb="0" eb="2">
      <t>シリョウ</t>
    </rPh>
    <phoneticPr fontId="2"/>
  </si>
  <si>
    <t>資料２</t>
    <rPh sb="0" eb="2">
      <t>シリョウ</t>
    </rPh>
    <phoneticPr fontId="2"/>
  </si>
  <si>
    <t>神奈川</t>
    <rPh sb="0" eb="3">
      <t>カナガワ</t>
    </rPh>
    <phoneticPr fontId="2"/>
  </si>
  <si>
    <t>山梨</t>
    <rPh sb="0" eb="2">
      <t>ヤマナシ</t>
    </rPh>
    <phoneticPr fontId="2"/>
  </si>
  <si>
    <t>（2）大会参加心得・申し合せ事項について</t>
    <phoneticPr fontId="2"/>
  </si>
  <si>
    <t>（3）競技日程について</t>
    <phoneticPr fontId="2"/>
  </si>
  <si>
    <t>（4）大会役員・競技役員・審判について</t>
    <rPh sb="3" eb="5">
      <t>タイカイ</t>
    </rPh>
    <rPh sb="5" eb="7">
      <t>ヤクイン</t>
    </rPh>
    <rPh sb="8" eb="10">
      <t>キョウギ</t>
    </rPh>
    <rPh sb="10" eb="12">
      <t>ヤクイン</t>
    </rPh>
    <rPh sb="13" eb="15">
      <t>シンパン</t>
    </rPh>
    <phoneticPr fontId="2"/>
  </si>
  <si>
    <t>都県名</t>
    <rPh sb="0" eb="1">
      <t>ト</t>
    </rPh>
    <rPh sb="1" eb="3">
      <t>ケンメイ</t>
    </rPh>
    <phoneticPr fontId="2"/>
  </si>
  <si>
    <t>形・組手の都県予選順位と組合せ</t>
    <rPh sb="2" eb="3">
      <t>クミ</t>
    </rPh>
    <rPh sb="3" eb="4">
      <t>テ</t>
    </rPh>
    <rPh sb="5" eb="6">
      <t>ト</t>
    </rPh>
    <rPh sb="6" eb="7">
      <t>ケン</t>
    </rPh>
    <rPh sb="7" eb="9">
      <t>ヨセン</t>
    </rPh>
    <rPh sb="9" eb="11">
      <t>ジュンイ</t>
    </rPh>
    <rPh sb="12" eb="14">
      <t>クミアワ</t>
    </rPh>
    <phoneticPr fontId="2"/>
  </si>
  <si>
    <t>A１位</t>
    <rPh sb="2" eb="3">
      <t>イ</t>
    </rPh>
    <phoneticPr fontId="4"/>
  </si>
  <si>
    <t>A２位</t>
    <rPh sb="2" eb="3">
      <t>イ</t>
    </rPh>
    <phoneticPr fontId="4"/>
  </si>
  <si>
    <t>B２位</t>
    <rPh sb="2" eb="3">
      <t>イ</t>
    </rPh>
    <phoneticPr fontId="4"/>
  </si>
  <si>
    <t>B１位</t>
    <rPh sb="2" eb="3">
      <t>イ</t>
    </rPh>
    <phoneticPr fontId="4"/>
  </si>
  <si>
    <t>C１位</t>
    <rPh sb="2" eb="3">
      <t>イ</t>
    </rPh>
    <phoneticPr fontId="4"/>
  </si>
  <si>
    <t>C２位</t>
    <rPh sb="2" eb="3">
      <t>イ</t>
    </rPh>
    <phoneticPr fontId="4"/>
  </si>
  <si>
    <t>D２位</t>
    <rPh sb="2" eb="3">
      <t>イ</t>
    </rPh>
    <phoneticPr fontId="4"/>
  </si>
  <si>
    <t>D１位</t>
    <rPh sb="2" eb="3">
      <t>イ</t>
    </rPh>
    <phoneticPr fontId="4"/>
  </si>
  <si>
    <t>推薦４</t>
    <rPh sb="0" eb="2">
      <t>スイセン</t>
    </rPh>
    <phoneticPr fontId="4"/>
  </si>
  <si>
    <t>推薦５</t>
    <rPh sb="0" eb="2">
      <t>スイセン</t>
    </rPh>
    <phoneticPr fontId="4"/>
  </si>
  <si>
    <t>日本航空</t>
  </si>
  <si>
    <t>日本航空</t>
    <phoneticPr fontId="2"/>
  </si>
  <si>
    <t>宇賀神拓斗</t>
    <phoneticPr fontId="2"/>
  </si>
  <si>
    <t>村田　望留</t>
    <phoneticPr fontId="2"/>
  </si>
  <si>
    <t>希代　　駿</t>
    <phoneticPr fontId="2"/>
  </si>
  <si>
    <t>三浦　銀太</t>
    <phoneticPr fontId="2"/>
  </si>
  <si>
    <t>檜山　　唯</t>
    <phoneticPr fontId="2"/>
  </si>
  <si>
    <t>荒井日花里</t>
    <phoneticPr fontId="2"/>
  </si>
  <si>
    <t>古野ひかる</t>
    <phoneticPr fontId="2"/>
  </si>
  <si>
    <t>守屋ひかり</t>
    <phoneticPr fontId="2"/>
  </si>
  <si>
    <t>柏日体</t>
    <phoneticPr fontId="2"/>
  </si>
  <si>
    <t>拓殖大学紅陵</t>
    <phoneticPr fontId="2"/>
  </si>
  <si>
    <t>拓殖大学紅陵</t>
    <phoneticPr fontId="2"/>
  </si>
  <si>
    <t>柏日体</t>
    <phoneticPr fontId="2"/>
  </si>
  <si>
    <t>本　　龍二</t>
    <phoneticPr fontId="2"/>
  </si>
  <si>
    <t>拓殖大学紅陵</t>
    <phoneticPr fontId="2"/>
  </si>
  <si>
    <t>鈴木　康太</t>
    <phoneticPr fontId="2"/>
  </si>
  <si>
    <t>千葉黎明</t>
    <phoneticPr fontId="2"/>
  </si>
  <si>
    <t>塚本　惇樹</t>
    <phoneticPr fontId="2"/>
  </si>
  <si>
    <t>拓殖大学紅陵</t>
    <phoneticPr fontId="2"/>
  </si>
  <si>
    <t>大塚　虹希</t>
    <phoneticPr fontId="2"/>
  </si>
  <si>
    <t>敬愛学園</t>
    <phoneticPr fontId="2"/>
  </si>
  <si>
    <t>麗澤</t>
    <phoneticPr fontId="2"/>
  </si>
  <si>
    <t>浮島　　蘭</t>
    <phoneticPr fontId="2"/>
  </si>
  <si>
    <t>秀明八千代</t>
    <phoneticPr fontId="2"/>
  </si>
  <si>
    <t>鈴木　しおり</t>
    <phoneticPr fontId="2"/>
  </si>
  <si>
    <t>内田　千奈美</t>
    <phoneticPr fontId="2"/>
  </si>
  <si>
    <t>山梨学院大学附属</t>
  </si>
  <si>
    <t>山梨学院大学附属</t>
    <phoneticPr fontId="2"/>
  </si>
  <si>
    <t>日本航空</t>
    <phoneticPr fontId="2"/>
  </si>
  <si>
    <t>県立日川</t>
    <phoneticPr fontId="2"/>
  </si>
  <si>
    <t>舟久保　絢哉</t>
    <phoneticPr fontId="2"/>
  </si>
  <si>
    <t>櫻井　優稀</t>
  </si>
  <si>
    <t>福嶋　源竜</t>
  </si>
  <si>
    <t>望月　涼雅</t>
    <phoneticPr fontId="2"/>
  </si>
  <si>
    <t>荒井　日花里</t>
  </si>
  <si>
    <t>長田　　歩</t>
  </si>
  <si>
    <t>山本　美香</t>
  </si>
  <si>
    <t>宮坂　帆乃花</t>
  </si>
  <si>
    <t>保善</t>
  </si>
  <si>
    <t>保善</t>
    <phoneticPr fontId="2"/>
  </si>
  <si>
    <t>世田谷学園</t>
    <phoneticPr fontId="2"/>
  </si>
  <si>
    <t>山崎　郁弥</t>
    <phoneticPr fontId="2"/>
  </si>
  <si>
    <t>黒田　航輝</t>
    <phoneticPr fontId="2"/>
  </si>
  <si>
    <t>八雲学園</t>
    <phoneticPr fontId="2"/>
  </si>
  <si>
    <t>日大鶴ヶ丘</t>
    <phoneticPr fontId="2"/>
  </si>
  <si>
    <t>榊原　ひばり</t>
    <rPh sb="0" eb="1">
      <t>サカキ</t>
    </rPh>
    <phoneticPr fontId="2"/>
  </si>
  <si>
    <t>高橋　美由紀</t>
    <phoneticPr fontId="2"/>
  </si>
  <si>
    <t>帝京</t>
    <phoneticPr fontId="2"/>
  </si>
  <si>
    <t>錦城</t>
    <phoneticPr fontId="2"/>
  </si>
  <si>
    <t>保善</t>
    <phoneticPr fontId="2"/>
  </si>
  <si>
    <t>山川　俊樹</t>
    <phoneticPr fontId="2"/>
  </si>
  <si>
    <t>富士森</t>
    <phoneticPr fontId="2"/>
  </si>
  <si>
    <t>山田　隆樹</t>
    <phoneticPr fontId="2"/>
  </si>
  <si>
    <t>日大鶴ヶ丘</t>
    <phoneticPr fontId="2"/>
  </si>
  <si>
    <t>鈴木　菜未</t>
    <phoneticPr fontId="2"/>
  </si>
  <si>
    <t>帝京</t>
    <phoneticPr fontId="2"/>
  </si>
  <si>
    <t>伊藤　蘭</t>
    <phoneticPr fontId="2"/>
  </si>
  <si>
    <t>埼玉栄</t>
    <phoneticPr fontId="2"/>
  </si>
  <si>
    <t>大家　廉</t>
    <phoneticPr fontId="2"/>
  </si>
  <si>
    <t>伊藤　武蔵</t>
    <phoneticPr fontId="2"/>
  </si>
  <si>
    <t>花咲徳栄</t>
    <phoneticPr fontId="2"/>
  </si>
  <si>
    <t>小林　美帆</t>
    <phoneticPr fontId="2"/>
  </si>
  <si>
    <t>栄北</t>
    <phoneticPr fontId="2"/>
  </si>
  <si>
    <t>川崎　由璃子</t>
    <phoneticPr fontId="2"/>
  </si>
  <si>
    <t>中村　隆聖</t>
    <phoneticPr fontId="2"/>
  </si>
  <si>
    <t>小熊　章太郎</t>
    <phoneticPr fontId="2"/>
  </si>
  <si>
    <t>大内　郁美</t>
    <phoneticPr fontId="2"/>
  </si>
  <si>
    <t>上山　玲奈</t>
    <phoneticPr fontId="2"/>
  </si>
  <si>
    <t>県立前橋工業</t>
    <phoneticPr fontId="2"/>
  </si>
  <si>
    <t>県立高崎商業</t>
    <phoneticPr fontId="2"/>
  </si>
  <si>
    <t>鈴木　捷太</t>
    <phoneticPr fontId="2"/>
  </si>
  <si>
    <t>県立太田</t>
    <phoneticPr fontId="2"/>
  </si>
  <si>
    <t>山田龍太郎</t>
    <phoneticPr fontId="2"/>
  </si>
  <si>
    <t>高崎商科大学附属</t>
    <phoneticPr fontId="2"/>
  </si>
  <si>
    <t>宮内　香澄</t>
    <phoneticPr fontId="2"/>
  </si>
  <si>
    <t>清水　美穂</t>
    <phoneticPr fontId="2"/>
  </si>
  <si>
    <t>東京農業大学第二</t>
    <phoneticPr fontId="2"/>
  </si>
  <si>
    <t>福田　峻也</t>
    <phoneticPr fontId="2"/>
  </si>
  <si>
    <t>清水　克哉</t>
    <phoneticPr fontId="2"/>
  </si>
  <si>
    <t>石倉　萌香</t>
    <phoneticPr fontId="2"/>
  </si>
  <si>
    <t>川村　真以</t>
    <phoneticPr fontId="2"/>
  </si>
  <si>
    <t>水城</t>
    <phoneticPr fontId="2"/>
  </si>
  <si>
    <t>東洋大学附属牛久</t>
    <phoneticPr fontId="2"/>
  </si>
  <si>
    <t>戸坂　　凌</t>
    <phoneticPr fontId="2"/>
  </si>
  <si>
    <t>松崎　竜大</t>
    <phoneticPr fontId="2"/>
  </si>
  <si>
    <t>水城</t>
    <rPh sb="0" eb="2">
      <t>スイジョウ</t>
    </rPh>
    <phoneticPr fontId="2"/>
  </si>
  <si>
    <t>吉澤なぎさ</t>
    <phoneticPr fontId="2"/>
  </si>
  <si>
    <t>佐藤早和子</t>
    <phoneticPr fontId="2"/>
  </si>
  <si>
    <t>県立水戸商業</t>
    <phoneticPr fontId="2"/>
  </si>
  <si>
    <t>内田湧大郎</t>
    <phoneticPr fontId="2"/>
  </si>
  <si>
    <t>吉岡　賢祐</t>
    <phoneticPr fontId="2"/>
  </si>
  <si>
    <t>県立水戸商業</t>
    <phoneticPr fontId="2"/>
  </si>
  <si>
    <t>県立水戸商業</t>
    <phoneticPr fontId="2"/>
  </si>
  <si>
    <t>小林　里菜</t>
    <phoneticPr fontId="2"/>
  </si>
  <si>
    <t>清水　那月</t>
    <phoneticPr fontId="2"/>
  </si>
  <si>
    <t>高崎商科大学附属</t>
    <phoneticPr fontId="2"/>
  </si>
  <si>
    <t>群馬</t>
    <rPh sb="0" eb="2">
      <t>グンマ</t>
    </rPh>
    <phoneticPr fontId="2"/>
  </si>
  <si>
    <t>南１位</t>
    <rPh sb="0" eb="1">
      <t>ミナミ</t>
    </rPh>
    <rPh sb="2" eb="3">
      <t>クライ</t>
    </rPh>
    <phoneticPr fontId="4"/>
  </si>
  <si>
    <t>北２位</t>
    <rPh sb="0" eb="1">
      <t>キタ</t>
    </rPh>
    <rPh sb="2" eb="3">
      <t>クライ</t>
    </rPh>
    <phoneticPr fontId="4"/>
  </si>
  <si>
    <t>北１位</t>
    <rPh sb="0" eb="1">
      <t>キタ</t>
    </rPh>
    <rPh sb="2" eb="3">
      <t>クライ</t>
    </rPh>
    <phoneticPr fontId="4"/>
  </si>
  <si>
    <t>南２位</t>
    <rPh sb="0" eb="1">
      <t>ミナミ</t>
    </rPh>
    <rPh sb="2" eb="3">
      <t>クライ</t>
    </rPh>
    <phoneticPr fontId="4"/>
  </si>
  <si>
    <t>※　推薦出場者は抽選により，１～４に入る。</t>
    <rPh sb="2" eb="4">
      <t>スイセン</t>
    </rPh>
    <rPh sb="4" eb="7">
      <t>シュツジョウシャ</t>
    </rPh>
    <rPh sb="8" eb="10">
      <t>チュウセン</t>
    </rPh>
    <rPh sb="18" eb="19">
      <t>ハイ</t>
    </rPh>
    <phoneticPr fontId="4"/>
  </si>
  <si>
    <t>推薦６</t>
    <rPh sb="0" eb="2">
      <t>スイセン</t>
    </rPh>
    <phoneticPr fontId="4"/>
  </si>
  <si>
    <t>山田　大樹</t>
    <phoneticPr fontId="2"/>
  </si>
  <si>
    <t>埼玉栄</t>
    <phoneticPr fontId="2"/>
  </si>
  <si>
    <t>渡辺　湧</t>
    <phoneticPr fontId="2"/>
  </si>
  <si>
    <t>花咲徳栄</t>
    <phoneticPr fontId="2"/>
  </si>
  <si>
    <t>埼玉</t>
    <rPh sb="0" eb="2">
      <t>サイタマ</t>
    </rPh>
    <phoneticPr fontId="2"/>
  </si>
  <si>
    <t>日本航空</t>
    <phoneticPr fontId="2"/>
  </si>
  <si>
    <t>山梨</t>
    <rPh sb="0" eb="2">
      <t>ヤマナシ</t>
    </rPh>
    <phoneticPr fontId="2"/>
  </si>
  <si>
    <t>村田　望留</t>
    <phoneticPr fontId="2"/>
  </si>
  <si>
    <t>山梨学院大学附属</t>
    <phoneticPr fontId="2"/>
  </si>
  <si>
    <t>中村　良太</t>
    <phoneticPr fontId="2"/>
  </si>
  <si>
    <t>日本航空</t>
    <phoneticPr fontId="2"/>
  </si>
  <si>
    <t>福岡　　蓮</t>
    <phoneticPr fontId="2"/>
  </si>
  <si>
    <t>中澤　弘輝</t>
    <phoneticPr fontId="2"/>
  </si>
  <si>
    <t>世田谷学園</t>
    <phoneticPr fontId="2"/>
  </si>
  <si>
    <t>東京</t>
    <rPh sb="0" eb="2">
      <t>トウキョウ</t>
    </rPh>
    <phoneticPr fontId="2"/>
  </si>
  <si>
    <t>宮原　美穂</t>
    <phoneticPr fontId="2"/>
  </si>
  <si>
    <t>松本　葉</t>
    <phoneticPr fontId="2"/>
  </si>
  <si>
    <t>鈴木　空我</t>
    <phoneticPr fontId="2"/>
  </si>
  <si>
    <t>拓殖大学紅陵</t>
    <phoneticPr fontId="2"/>
  </si>
  <si>
    <t>千葉</t>
    <rPh sb="0" eb="2">
      <t>チバ</t>
    </rPh>
    <phoneticPr fontId="2"/>
  </si>
  <si>
    <t>作新学院</t>
    <phoneticPr fontId="2"/>
  </si>
  <si>
    <t>上山　知樹</t>
    <phoneticPr fontId="2"/>
  </si>
  <si>
    <t>県立宇都宮商業</t>
    <phoneticPr fontId="2"/>
  </si>
  <si>
    <t>帖地　拓也</t>
    <phoneticPr fontId="2"/>
  </si>
  <si>
    <t>宇都宮文星女子</t>
    <phoneticPr fontId="2"/>
  </si>
  <si>
    <t>柳澤　花月</t>
    <phoneticPr fontId="2"/>
  </si>
  <si>
    <t>小出　愛実</t>
    <phoneticPr fontId="2"/>
  </si>
  <si>
    <t>県立栃木商業</t>
    <phoneticPr fontId="2"/>
  </si>
  <si>
    <t>金指　達也</t>
    <phoneticPr fontId="2"/>
  </si>
  <si>
    <t>秋澤　裕里奈</t>
    <phoneticPr fontId="2"/>
  </si>
  <si>
    <t>亀山　陽南子</t>
    <phoneticPr fontId="2"/>
  </si>
  <si>
    <t>栃木</t>
    <rPh sb="0" eb="2">
      <t>トチギ</t>
    </rPh>
    <phoneticPr fontId="2"/>
  </si>
  <si>
    <t>横浜創学館</t>
    <phoneticPr fontId="2"/>
  </si>
  <si>
    <t>横浜創学館</t>
    <phoneticPr fontId="2"/>
  </si>
  <si>
    <t>星山　友貴</t>
    <phoneticPr fontId="2"/>
  </si>
  <si>
    <t>木村　武志</t>
    <phoneticPr fontId="2"/>
  </si>
  <si>
    <t>光明学園相模原</t>
    <phoneticPr fontId="2"/>
  </si>
  <si>
    <t>徳田　侑香</t>
    <phoneticPr fontId="2"/>
  </si>
  <si>
    <t>横浜創学館</t>
    <phoneticPr fontId="2"/>
  </si>
  <si>
    <t>湘南学院</t>
    <phoneticPr fontId="2"/>
  </si>
  <si>
    <t>光明学園相模原</t>
    <phoneticPr fontId="2"/>
  </si>
  <si>
    <t>今井　大貴</t>
    <phoneticPr fontId="2"/>
  </si>
  <si>
    <t>慶應義塾</t>
    <phoneticPr fontId="2"/>
  </si>
  <si>
    <t>伊勢野　大介</t>
    <phoneticPr fontId="2"/>
  </si>
  <si>
    <t>関田　ゆうか</t>
    <phoneticPr fontId="2"/>
  </si>
  <si>
    <t>藤田　麗子</t>
    <phoneticPr fontId="2"/>
  </si>
  <si>
    <t>佐藤　礼人</t>
    <phoneticPr fontId="2"/>
  </si>
  <si>
    <t>神奈川</t>
    <rPh sb="0" eb="3">
      <t>カナガワ</t>
    </rPh>
    <phoneticPr fontId="2"/>
  </si>
  <si>
    <t>帝京</t>
    <rPh sb="0" eb="2">
      <t>テイキョウ</t>
    </rPh>
    <phoneticPr fontId="2"/>
  </si>
  <si>
    <t>浦和実業学園</t>
    <phoneticPr fontId="2"/>
  </si>
  <si>
    <t>平成２５年度第２２回関東高等学校空手道選抜大会　組合せ抽選</t>
    <rPh sb="0" eb="2">
      <t>ヘイセイ</t>
    </rPh>
    <rPh sb="4" eb="6">
      <t>ネンド</t>
    </rPh>
    <rPh sb="6" eb="7">
      <t>ダイ</t>
    </rPh>
    <rPh sb="9" eb="10">
      <t>カイ</t>
    </rPh>
    <rPh sb="10" eb="12">
      <t>カントウ</t>
    </rPh>
    <rPh sb="12" eb="14">
      <t>コウトウ</t>
    </rPh>
    <rPh sb="14" eb="16">
      <t>ガッコウ</t>
    </rPh>
    <rPh sb="16" eb="18">
      <t>カラテ</t>
    </rPh>
    <rPh sb="18" eb="19">
      <t>ドウ</t>
    </rPh>
    <rPh sb="19" eb="21">
      <t>センバツ</t>
    </rPh>
    <rPh sb="21" eb="23">
      <t>タイカイ</t>
    </rPh>
    <rPh sb="24" eb="26">
      <t>クミアワ</t>
    </rPh>
    <rPh sb="27" eb="29">
      <t>チュウセン</t>
    </rPh>
    <phoneticPr fontId="2"/>
  </si>
  <si>
    <t>平成２５年１１月２９日（金）１３：００より</t>
    <rPh sb="0" eb="2">
      <t>ヘイセイ</t>
    </rPh>
    <rPh sb="4" eb="5">
      <t>ネン</t>
    </rPh>
    <rPh sb="7" eb="8">
      <t>ガツ</t>
    </rPh>
    <rPh sb="10" eb="11">
      <t>ニチ</t>
    </rPh>
    <rPh sb="12" eb="13">
      <t>キン</t>
    </rPh>
    <phoneticPr fontId="2"/>
  </si>
  <si>
    <t>メルキュールホテル成田</t>
    <rPh sb="9" eb="11">
      <t>ナリタ</t>
    </rPh>
    <phoneticPr fontId="2"/>
  </si>
  <si>
    <t>１.関東高等学校空手道選抜大会について</t>
    <rPh sb="2" eb="4">
      <t>カントウ</t>
    </rPh>
    <rPh sb="4" eb="6">
      <t>コウトウ</t>
    </rPh>
    <rPh sb="6" eb="8">
      <t>ガッコウ</t>
    </rPh>
    <rPh sb="8" eb="10">
      <t>カラテ</t>
    </rPh>
    <rPh sb="10" eb="11">
      <t>ドウ</t>
    </rPh>
    <rPh sb="11" eb="13">
      <t>センバツ</t>
    </rPh>
    <rPh sb="13" eb="15">
      <t>タイカイ</t>
    </rPh>
    <phoneticPr fontId="2"/>
  </si>
  <si>
    <t>２.組合せ抽選会について</t>
    <rPh sb="2" eb="3">
      <t>クミ</t>
    </rPh>
    <rPh sb="3" eb="4">
      <t>アワ</t>
    </rPh>
    <rPh sb="5" eb="8">
      <t>チュウセンカイ</t>
    </rPh>
    <phoneticPr fontId="2"/>
  </si>
  <si>
    <t>（2）抽選要領・・・・・・・・・・・・別紙　資料３</t>
    <rPh sb="3" eb="5">
      <t>チュウセン</t>
    </rPh>
    <rPh sb="5" eb="7">
      <t>ヨウリョウ</t>
    </rPh>
    <rPh sb="19" eb="21">
      <t>ベッシ</t>
    </rPh>
    <rPh sb="22" eb="24">
      <t>シリョウ</t>
    </rPh>
    <phoneticPr fontId="2"/>
  </si>
  <si>
    <t>（3）抽選確認・・・・・・・・・・・・別紙　資料３</t>
    <rPh sb="3" eb="5">
      <t>チュウセン</t>
    </rPh>
    <rPh sb="5" eb="7">
      <t>カクニン</t>
    </rPh>
    <rPh sb="19" eb="21">
      <t>ベッシ</t>
    </rPh>
    <rPh sb="22" eb="24">
      <t>シリョウ</t>
    </rPh>
    <phoneticPr fontId="2"/>
  </si>
  <si>
    <t>３．印刷・確認作業</t>
    <rPh sb="2" eb="4">
      <t>インサツ</t>
    </rPh>
    <rPh sb="5" eb="7">
      <t>カクニン</t>
    </rPh>
    <rPh sb="7" eb="9">
      <t>サギョウ</t>
    </rPh>
    <phoneticPr fontId="2"/>
  </si>
  <si>
    <t>４.参加者</t>
    <rPh sb="2" eb="4">
      <t>サンカ</t>
    </rPh>
    <rPh sb="4" eb="5">
      <t>シャ</t>
    </rPh>
    <phoneticPr fontId="2"/>
  </si>
  <si>
    <t>　　　　　　　　氏　　　　　　名</t>
    <rPh sb="8" eb="9">
      <t>シ</t>
    </rPh>
    <rPh sb="15" eb="16">
      <t>メイ</t>
    </rPh>
    <phoneticPr fontId="2"/>
  </si>
  <si>
    <t>群　馬</t>
    <rPh sb="0" eb="1">
      <t>グン</t>
    </rPh>
    <rPh sb="2" eb="3">
      <t>ウマ</t>
    </rPh>
    <phoneticPr fontId="2"/>
  </si>
  <si>
    <t xml:space="preserve"> 武藤二三夫　高橋正明　大山憲三郎　山越康生　</t>
    <rPh sb="1" eb="3">
      <t>ムトウ</t>
    </rPh>
    <rPh sb="3" eb="6">
      <t>フミオ</t>
    </rPh>
    <rPh sb="7" eb="9">
      <t>タカハシ</t>
    </rPh>
    <rPh sb="9" eb="11">
      <t>マサアキ</t>
    </rPh>
    <rPh sb="12" eb="14">
      <t>オオヤマ</t>
    </rPh>
    <rPh sb="14" eb="17">
      <t>ノリサブロウ</t>
    </rPh>
    <rPh sb="18" eb="20">
      <t>ヤマコシ</t>
    </rPh>
    <rPh sb="20" eb="22">
      <t>ヤスオ</t>
    </rPh>
    <phoneticPr fontId="2"/>
  </si>
  <si>
    <t>東　京</t>
    <rPh sb="0" eb="1">
      <t>ヒガシ</t>
    </rPh>
    <rPh sb="2" eb="3">
      <t>キョウ</t>
    </rPh>
    <phoneticPr fontId="2"/>
  </si>
  <si>
    <t xml:space="preserve"> 福田秀峰　吉満博仁　山下和秀　下重智志　垣屋　浩</t>
    <rPh sb="1" eb="3">
      <t>フクダ</t>
    </rPh>
    <rPh sb="3" eb="5">
      <t>ヒデミネ</t>
    </rPh>
    <rPh sb="6" eb="8">
      <t>ヨシミツ</t>
    </rPh>
    <rPh sb="8" eb="10">
      <t>ヒロヒト</t>
    </rPh>
    <rPh sb="11" eb="13">
      <t>ヤマシタ</t>
    </rPh>
    <rPh sb="13" eb="15">
      <t>カズヒデ</t>
    </rPh>
    <rPh sb="16" eb="18">
      <t>シモジュウ</t>
    </rPh>
    <rPh sb="18" eb="20">
      <t>サトシ</t>
    </rPh>
    <rPh sb="21" eb="23">
      <t>カキヤ</t>
    </rPh>
    <rPh sb="24" eb="25">
      <t>ヒロシ</t>
    </rPh>
    <phoneticPr fontId="2"/>
  </si>
  <si>
    <t>栃　木</t>
    <rPh sb="0" eb="1">
      <t>トチ</t>
    </rPh>
    <rPh sb="2" eb="3">
      <t>キ</t>
    </rPh>
    <phoneticPr fontId="2"/>
  </si>
  <si>
    <t xml:space="preserve"> 坂口達男　恒松　強　佐藤　誠</t>
    <rPh sb="1" eb="3">
      <t>サカグチ</t>
    </rPh>
    <rPh sb="3" eb="5">
      <t>タツオ</t>
    </rPh>
    <rPh sb="6" eb="8">
      <t>ツネマツ</t>
    </rPh>
    <rPh sb="9" eb="10">
      <t>ツヨ</t>
    </rPh>
    <rPh sb="11" eb="13">
      <t>サトウ</t>
    </rPh>
    <rPh sb="14" eb="15">
      <t>マコト</t>
    </rPh>
    <phoneticPr fontId="2"/>
  </si>
  <si>
    <t xml:space="preserve"> 藤野利夫　林　広孝　佐藤　彰　松本浩一</t>
    <rPh sb="1" eb="3">
      <t>フジノ</t>
    </rPh>
    <rPh sb="3" eb="5">
      <t>トシオ</t>
    </rPh>
    <rPh sb="6" eb="7">
      <t>ハヤシ</t>
    </rPh>
    <rPh sb="8" eb="10">
      <t>ヒロタカ</t>
    </rPh>
    <rPh sb="11" eb="13">
      <t>サトウ</t>
    </rPh>
    <rPh sb="14" eb="15">
      <t>アキラ</t>
    </rPh>
    <rPh sb="16" eb="18">
      <t>マツモト</t>
    </rPh>
    <rPh sb="18" eb="20">
      <t>コウイチ</t>
    </rPh>
    <phoneticPr fontId="2"/>
  </si>
  <si>
    <t>埼　玉</t>
    <rPh sb="0" eb="1">
      <t>サキ</t>
    </rPh>
    <rPh sb="2" eb="3">
      <t>タマ</t>
    </rPh>
    <phoneticPr fontId="2"/>
  </si>
  <si>
    <t xml:space="preserve"> 向井勝彦　野口真一郎　山道孝仁</t>
    <rPh sb="1" eb="3">
      <t>ムカイ</t>
    </rPh>
    <rPh sb="3" eb="5">
      <t>カツヒコ</t>
    </rPh>
    <rPh sb="6" eb="8">
      <t>ノグチ</t>
    </rPh>
    <rPh sb="8" eb="11">
      <t>シンイチロウ</t>
    </rPh>
    <rPh sb="12" eb="14">
      <t>ヤマミチ</t>
    </rPh>
    <rPh sb="14" eb="16">
      <t>タカヒト</t>
    </rPh>
    <phoneticPr fontId="2"/>
  </si>
  <si>
    <t>山　梨</t>
    <rPh sb="0" eb="1">
      <t>ヤマ</t>
    </rPh>
    <rPh sb="2" eb="3">
      <t>ナシ</t>
    </rPh>
    <phoneticPr fontId="2"/>
  </si>
  <si>
    <t xml:space="preserve"> 髙野泰仁　楠　秀樹</t>
    <rPh sb="1" eb="2">
      <t>タカ</t>
    </rPh>
    <rPh sb="2" eb="3">
      <t>ノ</t>
    </rPh>
    <rPh sb="3" eb="5">
      <t>ヤスヒト</t>
    </rPh>
    <rPh sb="6" eb="7">
      <t>クスノキ</t>
    </rPh>
    <rPh sb="8" eb="10">
      <t>ヒデキ</t>
    </rPh>
    <phoneticPr fontId="2"/>
  </si>
  <si>
    <t>茨　城</t>
    <rPh sb="0" eb="1">
      <t>イバラ</t>
    </rPh>
    <rPh sb="2" eb="3">
      <t>シロ</t>
    </rPh>
    <phoneticPr fontId="2"/>
  </si>
  <si>
    <t xml:space="preserve"> 野口　章　益田史朗　岡野敏昌</t>
    <rPh sb="1" eb="3">
      <t>ノグチ</t>
    </rPh>
    <rPh sb="4" eb="5">
      <t>アキラ</t>
    </rPh>
    <rPh sb="6" eb="8">
      <t>マスダ</t>
    </rPh>
    <rPh sb="8" eb="10">
      <t>シロウ</t>
    </rPh>
    <rPh sb="11" eb="13">
      <t>オカノ</t>
    </rPh>
    <rPh sb="13" eb="15">
      <t>トシマサ</t>
    </rPh>
    <phoneticPr fontId="2"/>
  </si>
  <si>
    <t>千　葉</t>
    <rPh sb="0" eb="1">
      <t>セン</t>
    </rPh>
    <rPh sb="2" eb="3">
      <t>ハ</t>
    </rPh>
    <phoneticPr fontId="2"/>
  </si>
  <si>
    <t xml:space="preserve"> 安藤　淸　安本健彦　野中道男　梅井泰宏　千葉県常任委員</t>
    <rPh sb="1" eb="3">
      <t>アンドウ</t>
    </rPh>
    <rPh sb="4" eb="5">
      <t>キヨシ</t>
    </rPh>
    <rPh sb="6" eb="8">
      <t>ヤスモト</t>
    </rPh>
    <rPh sb="8" eb="10">
      <t>タケヒコ</t>
    </rPh>
    <rPh sb="11" eb="13">
      <t>ノナカ</t>
    </rPh>
    <rPh sb="13" eb="15">
      <t>ミチオ</t>
    </rPh>
    <rPh sb="16" eb="18">
      <t>ウメイ</t>
    </rPh>
    <rPh sb="18" eb="20">
      <t>ヤスヒロ</t>
    </rPh>
    <rPh sb="21" eb="24">
      <t>チバケン</t>
    </rPh>
    <rPh sb="24" eb="26">
      <t>ジョウニン</t>
    </rPh>
    <rPh sb="26" eb="28">
      <t>イイン</t>
    </rPh>
    <phoneticPr fontId="2"/>
  </si>
  <si>
    <t>平成２５年度第２２回関東高等学校空手道選抜大会</t>
    <rPh sb="0" eb="2">
      <t>ヘイセイ</t>
    </rPh>
    <rPh sb="4" eb="6">
      <t>ネンド</t>
    </rPh>
    <rPh sb="6" eb="7">
      <t>ダイ</t>
    </rPh>
    <rPh sb="9" eb="10">
      <t>カイ</t>
    </rPh>
    <rPh sb="10" eb="12">
      <t>カントウ</t>
    </rPh>
    <rPh sb="12" eb="14">
      <t>コウトウ</t>
    </rPh>
    <rPh sb="14" eb="16">
      <t>ガッコウ</t>
    </rPh>
    <rPh sb="16" eb="18">
      <t>カラテ</t>
    </rPh>
    <rPh sb="18" eb="19">
      <t>ドウ</t>
    </rPh>
    <rPh sb="19" eb="21">
      <t>センバツ</t>
    </rPh>
    <rPh sb="21" eb="23">
      <t>タイカイ</t>
    </rPh>
    <phoneticPr fontId="2"/>
  </si>
  <si>
    <t>２.種目の抽選順は次のとおりとする。（各都県Ａ～Ｄを南・北の順に競技別に抽選する）</t>
    <rPh sb="2" eb="4">
      <t>シュモク</t>
    </rPh>
    <rPh sb="5" eb="7">
      <t>チュウセン</t>
    </rPh>
    <rPh sb="7" eb="8">
      <t>ジュン</t>
    </rPh>
    <rPh sb="9" eb="10">
      <t>ツギ</t>
    </rPh>
    <phoneticPr fontId="2"/>
  </si>
  <si>
    <t>上記①～⑧の本抽選を行う前に、本抽選の順番を決定するための</t>
    <rPh sb="0" eb="2">
      <t>ジョウキ</t>
    </rPh>
    <rPh sb="6" eb="7">
      <t>ホン</t>
    </rPh>
    <rPh sb="7" eb="9">
      <t>チュウセン</t>
    </rPh>
    <rPh sb="10" eb="11">
      <t>オコ</t>
    </rPh>
    <rPh sb="12" eb="13">
      <t>マエ</t>
    </rPh>
    <rPh sb="15" eb="16">
      <t>ホン</t>
    </rPh>
    <rPh sb="16" eb="18">
      <t>チュウセン</t>
    </rPh>
    <rPh sb="19" eb="21">
      <t>ジュンバン</t>
    </rPh>
    <rPh sb="22" eb="24">
      <t>ケッテイ</t>
    </rPh>
    <phoneticPr fontId="2"/>
  </si>
  <si>
    <t>　　（1）形・組手の各都県代表の２名・２チームを南北別に２ブロックに分ける。</t>
    <rPh sb="5" eb="6">
      <t>カタ</t>
    </rPh>
    <rPh sb="7" eb="8">
      <t>クミ</t>
    </rPh>
    <rPh sb="8" eb="9">
      <t>テ</t>
    </rPh>
    <rPh sb="13" eb="15">
      <t>ダイヒョウ</t>
    </rPh>
    <rPh sb="24" eb="26">
      <t>ナンボク</t>
    </rPh>
    <rPh sb="26" eb="27">
      <t>ベツ</t>
    </rPh>
    <phoneticPr fontId="2"/>
  </si>
  <si>
    <t>　　　 その時各都県代表の１位～２位を原則として均等に分ける。</t>
    <rPh sb="6" eb="7">
      <t>トキ</t>
    </rPh>
    <phoneticPr fontId="2"/>
  </si>
  <si>
    <t>　　（2）南北別１回戦については、同一の都県が当たらないようにする。１回戦では</t>
    <rPh sb="5" eb="7">
      <t>ナンボク</t>
    </rPh>
    <rPh sb="7" eb="8">
      <t>ベツ</t>
    </rPh>
    <rPh sb="9" eb="11">
      <t>カイセン</t>
    </rPh>
    <rPh sb="17" eb="19">
      <t>ドウイツ</t>
    </rPh>
    <rPh sb="20" eb="21">
      <t>ト</t>
    </rPh>
    <rPh sb="21" eb="22">
      <t>ケン</t>
    </rPh>
    <rPh sb="23" eb="24">
      <t>ア</t>
    </rPh>
    <rPh sb="35" eb="37">
      <t>カイセン</t>
    </rPh>
    <phoneticPr fontId="2"/>
  </si>
  <si>
    <t>　　（3）南北統一戦に推薦選手が出場する種目は、大会当日南北別競技終了後に抽選を</t>
    <rPh sb="5" eb="7">
      <t>ナンボク</t>
    </rPh>
    <rPh sb="7" eb="9">
      <t>トウイツ</t>
    </rPh>
    <rPh sb="9" eb="10">
      <t>セン</t>
    </rPh>
    <rPh sb="11" eb="13">
      <t>スイセン</t>
    </rPh>
    <rPh sb="13" eb="15">
      <t>センシュ</t>
    </rPh>
    <rPh sb="16" eb="18">
      <t>シュツジョウ</t>
    </rPh>
    <rPh sb="20" eb="22">
      <t>シュモク</t>
    </rPh>
    <rPh sb="24" eb="26">
      <t>タイカイ</t>
    </rPh>
    <rPh sb="26" eb="28">
      <t>トウジツ</t>
    </rPh>
    <rPh sb="28" eb="30">
      <t>ナンボク</t>
    </rPh>
    <rPh sb="30" eb="31">
      <t>ベツ</t>
    </rPh>
    <rPh sb="31" eb="33">
      <t>キョウギ</t>
    </rPh>
    <rPh sb="33" eb="36">
      <t>シュウリョウゴ</t>
    </rPh>
    <rPh sb="37" eb="39">
      <t>チュウセン</t>
    </rPh>
    <phoneticPr fontId="2"/>
  </si>
  <si>
    <t>　　　 行い対戦相手を決定する。</t>
    <rPh sb="4" eb="5">
      <t>オコナ</t>
    </rPh>
    <rPh sb="6" eb="8">
      <t>タイセン</t>
    </rPh>
    <rPh sb="8" eb="10">
      <t>アイテ</t>
    </rPh>
    <rPh sb="11" eb="13">
      <t>ケッテイ</t>
    </rPh>
    <phoneticPr fontId="2"/>
  </si>
  <si>
    <t>高橋　吏奈</t>
    <rPh sb="3" eb="5">
      <t>リナ</t>
    </rPh>
    <phoneticPr fontId="2"/>
  </si>
  <si>
    <t>片桐　菜緒</t>
    <rPh sb="1" eb="2">
      <t>キリ</t>
    </rPh>
    <phoneticPr fontId="2"/>
  </si>
  <si>
    <t>※　推薦出場者は抽選により，１～６に入る。初戦で同校の選手が当たらぬよう考慮する。</t>
    <rPh sb="2" eb="4">
      <t>スイセン</t>
    </rPh>
    <rPh sb="4" eb="7">
      <t>シュツジョウシャ</t>
    </rPh>
    <rPh sb="8" eb="10">
      <t>チュウセン</t>
    </rPh>
    <rPh sb="18" eb="19">
      <t>ハイ</t>
    </rPh>
    <rPh sb="21" eb="23">
      <t>ショセン</t>
    </rPh>
    <rPh sb="24" eb="26">
      <t>ドウコウ</t>
    </rPh>
    <rPh sb="27" eb="29">
      <t>センシュ</t>
    </rPh>
    <rPh sb="30" eb="31">
      <t>ア</t>
    </rPh>
    <rPh sb="36" eb="38">
      <t>コウリョ</t>
    </rPh>
    <phoneticPr fontId="4"/>
  </si>
  <si>
    <t>神奈川</t>
    <rPh sb="0" eb="3">
      <t>カナガワ</t>
    </rPh>
    <phoneticPr fontId="2"/>
  </si>
  <si>
    <t>千葉</t>
    <rPh sb="0" eb="2">
      <t>チバ</t>
    </rPh>
    <phoneticPr fontId="2"/>
  </si>
  <si>
    <t>群馬</t>
    <rPh sb="0" eb="2">
      <t>グンマ</t>
    </rPh>
    <phoneticPr fontId="2"/>
  </si>
  <si>
    <t>栃木</t>
    <rPh sb="0" eb="2">
      <t>トチギ</t>
    </rPh>
    <phoneticPr fontId="2"/>
  </si>
  <si>
    <t>埼玉</t>
    <rPh sb="0" eb="2">
      <t>サイタマ</t>
    </rPh>
    <phoneticPr fontId="2"/>
  </si>
  <si>
    <t>茨城</t>
    <rPh sb="0" eb="2">
      <t>イバラキ</t>
    </rPh>
    <phoneticPr fontId="2"/>
  </si>
  <si>
    <t>C</t>
    <phoneticPr fontId="2"/>
  </si>
  <si>
    <t>B</t>
    <phoneticPr fontId="2"/>
  </si>
  <si>
    <t>D</t>
    <phoneticPr fontId="2"/>
  </si>
  <si>
    <t>A</t>
    <phoneticPr fontId="2"/>
  </si>
  <si>
    <t>A</t>
    <phoneticPr fontId="2"/>
  </si>
  <si>
    <t>C</t>
    <phoneticPr fontId="2"/>
  </si>
  <si>
    <t>東洋大学附属牛久</t>
    <rPh sb="6" eb="8">
      <t>ウシク</t>
    </rPh>
    <phoneticPr fontId="2"/>
  </si>
  <si>
    <t>　　 (4) 推薦選手は原則としてフリー抽選とする。ただし男子個人組手では同一校の推薦選手が</t>
    <rPh sb="7" eb="9">
      <t>スイセン</t>
    </rPh>
    <rPh sb="9" eb="11">
      <t>センシュ</t>
    </rPh>
    <rPh sb="12" eb="14">
      <t>ゲンソク</t>
    </rPh>
    <rPh sb="20" eb="22">
      <t>チュウセン</t>
    </rPh>
    <rPh sb="29" eb="31">
      <t>ダンシ</t>
    </rPh>
    <rPh sb="31" eb="33">
      <t>コジン</t>
    </rPh>
    <rPh sb="33" eb="35">
      <t>クミテ</t>
    </rPh>
    <rPh sb="37" eb="40">
      <t>ドウイツコウ</t>
    </rPh>
    <rPh sb="41" eb="43">
      <t>スイセン</t>
    </rPh>
    <rPh sb="43" eb="45">
      <t>センシュ</t>
    </rPh>
    <phoneticPr fontId="2"/>
  </si>
  <si>
    <t>　　　 南北統一戦の１回戦で対戦しないよう配慮する。</t>
    <rPh sb="4" eb="6">
      <t>ナンボク</t>
    </rPh>
    <rPh sb="6" eb="8">
      <t>トウイツ</t>
    </rPh>
    <rPh sb="8" eb="9">
      <t>セン</t>
    </rPh>
    <rPh sb="11" eb="13">
      <t>カイセン</t>
    </rPh>
    <rPh sb="14" eb="16">
      <t>タイセン</t>
    </rPh>
    <rPh sb="21" eb="23">
      <t>ハイリョ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</si>
</sst>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22"/>
      <name val="ＤＨＰ平成ゴシックW5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4">
    <xf numFmtId="0" fontId="0" fillId="0" borderId="0" xfId="0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34" xfId="0" applyFont="1" applyBorder="1" applyAlignment="1">
      <alignment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/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left" vertical="center"/>
    </xf>
    <xf numFmtId="0" fontId="7" fillId="0" borderId="4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48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6" fillId="0" borderId="50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horizontal="left" vertical="center"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56" xfId="0" applyFont="1" applyBorder="1" applyAlignment="1">
      <alignment horizontal="left" vertical="center"/>
    </xf>
    <xf numFmtId="0" fontId="6" fillId="0" borderId="56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6" fillId="0" borderId="58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6" fillId="0" borderId="27" xfId="0" applyFont="1" applyBorder="1" applyAlignment="1">
      <alignment vertical="center"/>
    </xf>
    <xf numFmtId="0" fontId="6" fillId="0" borderId="54" xfId="0" applyFont="1" applyBorder="1" applyAlignment="1">
      <alignment horizontal="left" vertical="center"/>
    </xf>
    <xf numFmtId="0" fontId="6" fillId="0" borderId="57" xfId="0" applyFont="1" applyBorder="1" applyAlignment="1">
      <alignment horizontal="left" vertical="center"/>
    </xf>
    <xf numFmtId="0" fontId="6" fillId="0" borderId="67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0" fillId="0" borderId="0" xfId="0" applyFill="1"/>
    <xf numFmtId="0" fontId="10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7" fillId="0" borderId="69" xfId="0" applyFont="1" applyBorder="1" applyAlignment="1">
      <alignment vertical="center"/>
    </xf>
    <xf numFmtId="0" fontId="7" fillId="0" borderId="7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7" fillId="0" borderId="71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7" fillId="0" borderId="73" xfId="0" applyFont="1" applyBorder="1" applyAlignment="1">
      <alignment vertical="center"/>
    </xf>
    <xf numFmtId="0" fontId="7" fillId="0" borderId="7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75" xfId="0" applyFont="1" applyBorder="1" applyAlignment="1">
      <alignment vertical="center"/>
    </xf>
    <xf numFmtId="0" fontId="7" fillId="0" borderId="76" xfId="0" applyFont="1" applyBorder="1" applyAlignment="1">
      <alignment vertical="center"/>
    </xf>
    <xf numFmtId="0" fontId="7" fillId="0" borderId="7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Font="1" applyBorder="1"/>
    <xf numFmtId="38" fontId="0" fillId="0" borderId="0" xfId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0" fontId="7" fillId="0" borderId="60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0" fillId="0" borderId="59" xfId="0" applyFont="1" applyBorder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1" xfId="0" applyFont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0" fontId="7" fillId="0" borderId="4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0" fillId="0" borderId="38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7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61" xfId="0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6" fillId="0" borderId="22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3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819150</xdr:colOff>
      <xdr:row>14</xdr:row>
      <xdr:rowOff>152400</xdr:rowOff>
    </xdr:from>
    <xdr:to>
      <xdr:col>5</xdr:col>
      <xdr:colOff>19050</xdr:colOff>
      <xdr:row>15</xdr:row>
      <xdr:rowOff>190500</xdr:rowOff>
    </xdr:to>
    <xdr:sp macro="" textlink="">
      <xdr:nvSpPr>
        <xdr:cNvPr id="2" name="テキスト ボックス 1"/>
        <xdr:cNvSpPr txBox="1"/>
      </xdr:nvSpPr>
      <xdr:spPr>
        <a:xfrm>
          <a:off x="2809875" y="3219450"/>
          <a:ext cx="19431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solidFill>
                <a:srgbClr val="FF0000"/>
              </a:solidFill>
            </a:rPr>
            <a:t>榊原ひばりの「榊」は「木へんにネに申」</a:t>
          </a:r>
          <a:endParaRPr kumimoji="1" lang="en-US" altLang="ja-JP" sz="800">
            <a:solidFill>
              <a:srgbClr val="FF0000"/>
            </a:solidFill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showGridLines="0" showRowColHeaders="0" tabSelected="1" zoomScale="120" zoomScaleNormal="120" workbookViewId="0">
      <selection activeCell="A81" sqref="A81"/>
    </sheetView>
  </sheetViews>
  <sheetFormatPr defaultRowHeight="12" x14ac:dyDescent="0.15"/>
  <cols>
    <col min="1" max="1" width="9.5703125" style="144" customWidth="1"/>
    <col min="2" max="2" width="4.5703125" style="144" customWidth="1"/>
    <col min="3" max="3" width="11.7109375" style="144" customWidth="1"/>
    <col min="4" max="4" width="57.7109375" style="144" customWidth="1"/>
    <col min="5" max="5" width="2" style="144" customWidth="1"/>
    <col min="6" max="16384" width="9.140625" style="144"/>
  </cols>
  <sheetData>
    <row r="1" spans="1:6" x14ac:dyDescent="0.15">
      <c r="A1" s="142"/>
      <c r="B1" s="142"/>
      <c r="C1" s="142"/>
      <c r="D1" s="143"/>
      <c r="E1" s="142"/>
      <c r="F1" s="142"/>
    </row>
    <row r="2" spans="1:6" ht="14.25" x14ac:dyDescent="0.15">
      <c r="A2" s="151" t="s">
        <v>259</v>
      </c>
      <c r="B2" s="151"/>
      <c r="C2" s="151"/>
      <c r="D2" s="151"/>
      <c r="E2" s="142"/>
      <c r="F2" s="142"/>
    </row>
    <row r="3" spans="1:6" x14ac:dyDescent="0.15">
      <c r="A3" s="142"/>
      <c r="B3" s="142"/>
      <c r="C3" s="142"/>
      <c r="D3" s="142"/>
      <c r="E3" s="142"/>
      <c r="F3" s="142"/>
    </row>
    <row r="4" spans="1:6" x14ac:dyDescent="0.15">
      <c r="A4" s="142" t="s">
        <v>0</v>
      </c>
      <c r="B4" s="142"/>
      <c r="C4" s="142" t="s">
        <v>260</v>
      </c>
      <c r="D4" s="142"/>
      <c r="E4" s="142"/>
      <c r="F4" s="142"/>
    </row>
    <row r="5" spans="1:6" x14ac:dyDescent="0.15">
      <c r="A5" s="142"/>
      <c r="B5" s="142"/>
      <c r="C5" s="142"/>
      <c r="D5" s="142"/>
      <c r="E5" s="142"/>
      <c r="F5" s="142"/>
    </row>
    <row r="6" spans="1:6" x14ac:dyDescent="0.15">
      <c r="A6" s="142" t="s">
        <v>1</v>
      </c>
      <c r="B6" s="142"/>
      <c r="C6" s="142" t="s">
        <v>261</v>
      </c>
      <c r="D6" s="142"/>
      <c r="E6" s="142"/>
      <c r="F6" s="142"/>
    </row>
    <row r="7" spans="1:6" x14ac:dyDescent="0.15">
      <c r="A7" s="142"/>
      <c r="B7" s="142"/>
      <c r="C7" s="142"/>
      <c r="D7" s="142"/>
      <c r="E7" s="142"/>
      <c r="F7" s="142"/>
    </row>
    <row r="8" spans="1:6" x14ac:dyDescent="0.15">
      <c r="A8" s="142" t="s">
        <v>2</v>
      </c>
      <c r="B8" s="142"/>
      <c r="C8" s="142" t="s">
        <v>262</v>
      </c>
      <c r="D8" s="142"/>
      <c r="E8" s="142"/>
      <c r="F8" s="142"/>
    </row>
    <row r="9" spans="1:6" x14ac:dyDescent="0.15">
      <c r="A9" s="142"/>
      <c r="B9" s="142"/>
      <c r="C9" s="142" t="s">
        <v>3</v>
      </c>
      <c r="D9" s="142"/>
      <c r="E9" s="142"/>
      <c r="F9" s="142"/>
    </row>
    <row r="10" spans="1:6" x14ac:dyDescent="0.15">
      <c r="A10" s="142"/>
      <c r="B10" s="142"/>
      <c r="C10" s="142" t="s">
        <v>90</v>
      </c>
      <c r="D10" s="142"/>
      <c r="E10" s="142"/>
      <c r="F10" s="142"/>
    </row>
    <row r="11" spans="1:6" x14ac:dyDescent="0.15">
      <c r="A11" s="142"/>
      <c r="B11" s="142"/>
      <c r="C11" s="142" t="s">
        <v>91</v>
      </c>
      <c r="D11" s="142"/>
      <c r="E11" s="142"/>
      <c r="F11" s="142"/>
    </row>
    <row r="12" spans="1:6" x14ac:dyDescent="0.15">
      <c r="A12" s="142"/>
      <c r="B12" s="142"/>
      <c r="C12" s="142" t="s">
        <v>92</v>
      </c>
      <c r="D12" s="142"/>
      <c r="E12" s="142"/>
      <c r="F12" s="142"/>
    </row>
    <row r="13" spans="1:6" x14ac:dyDescent="0.15">
      <c r="A13" s="142"/>
      <c r="B13" s="142"/>
      <c r="C13" s="142" t="s">
        <v>4</v>
      </c>
      <c r="D13" s="142"/>
      <c r="E13" s="142"/>
      <c r="F13" s="142"/>
    </row>
    <row r="14" spans="1:6" x14ac:dyDescent="0.15">
      <c r="A14" s="142"/>
      <c r="B14" s="142"/>
      <c r="C14" s="142"/>
      <c r="D14" s="142"/>
      <c r="E14" s="142"/>
      <c r="F14" s="142"/>
    </row>
    <row r="15" spans="1:6" x14ac:dyDescent="0.15">
      <c r="A15" s="142"/>
      <c r="B15" s="142"/>
      <c r="C15" s="142" t="s">
        <v>263</v>
      </c>
      <c r="D15" s="142"/>
      <c r="E15" s="142"/>
      <c r="F15" s="142"/>
    </row>
    <row r="16" spans="1:6" x14ac:dyDescent="0.15">
      <c r="A16" s="142"/>
      <c r="B16" s="142"/>
      <c r="C16" s="142" t="s">
        <v>19</v>
      </c>
      <c r="D16" s="142"/>
      <c r="E16" s="142"/>
      <c r="F16" s="142"/>
    </row>
    <row r="17" spans="1:6" x14ac:dyDescent="0.15">
      <c r="A17" s="142"/>
      <c r="B17" s="142"/>
      <c r="C17" s="142" t="s">
        <v>21</v>
      </c>
      <c r="D17" s="142"/>
      <c r="E17" s="142"/>
      <c r="F17" s="142"/>
    </row>
    <row r="18" spans="1:6" x14ac:dyDescent="0.15">
      <c r="A18" s="142"/>
      <c r="B18" s="142"/>
      <c r="C18" s="142" t="s">
        <v>264</v>
      </c>
      <c r="D18" s="142"/>
      <c r="E18" s="142"/>
      <c r="F18" s="142"/>
    </row>
    <row r="19" spans="1:6" x14ac:dyDescent="0.15">
      <c r="A19" s="142"/>
      <c r="B19" s="142"/>
      <c r="C19" s="142" t="s">
        <v>265</v>
      </c>
      <c r="D19" s="142"/>
      <c r="E19" s="142"/>
      <c r="F19" s="142"/>
    </row>
    <row r="20" spans="1:6" x14ac:dyDescent="0.15">
      <c r="A20" s="142"/>
      <c r="B20" s="142"/>
      <c r="C20" s="142" t="s">
        <v>5</v>
      </c>
      <c r="D20" s="142"/>
      <c r="E20" s="142"/>
      <c r="F20" s="142"/>
    </row>
    <row r="21" spans="1:6" x14ac:dyDescent="0.15">
      <c r="A21" s="142"/>
      <c r="B21" s="142"/>
      <c r="C21" s="142"/>
      <c r="D21" s="142"/>
      <c r="E21" s="142"/>
      <c r="F21" s="142"/>
    </row>
    <row r="22" spans="1:6" x14ac:dyDescent="0.15">
      <c r="A22" s="142"/>
      <c r="B22" s="142"/>
      <c r="C22" s="142" t="s">
        <v>266</v>
      </c>
      <c r="D22" s="142"/>
      <c r="E22" s="142"/>
      <c r="F22" s="142"/>
    </row>
    <row r="23" spans="1:6" x14ac:dyDescent="0.15">
      <c r="A23" s="142"/>
      <c r="B23" s="142"/>
      <c r="C23" s="142"/>
      <c r="D23" s="142"/>
      <c r="E23" s="142"/>
      <c r="F23" s="142"/>
    </row>
    <row r="24" spans="1:6" x14ac:dyDescent="0.15">
      <c r="A24" s="142"/>
      <c r="B24" s="142"/>
      <c r="C24" s="142" t="s">
        <v>267</v>
      </c>
      <c r="D24" s="142"/>
      <c r="E24" s="142"/>
      <c r="F24" s="142"/>
    </row>
    <row r="25" spans="1:6" ht="26.25" customHeight="1" x14ac:dyDescent="0.15">
      <c r="A25" s="142"/>
      <c r="B25" s="142"/>
      <c r="C25" s="139" t="s">
        <v>93</v>
      </c>
      <c r="D25" s="140" t="s">
        <v>268</v>
      </c>
      <c r="E25" s="142"/>
      <c r="F25" s="142"/>
    </row>
    <row r="26" spans="1:6" ht="26.25" customHeight="1" x14ac:dyDescent="0.15">
      <c r="A26" s="142"/>
      <c r="B26" s="142"/>
      <c r="C26" s="139" t="s">
        <v>269</v>
      </c>
      <c r="D26" s="140" t="s">
        <v>270</v>
      </c>
      <c r="E26" s="142"/>
      <c r="F26" s="142"/>
    </row>
    <row r="27" spans="1:6" ht="26.25" customHeight="1" x14ac:dyDescent="0.15">
      <c r="A27" s="142"/>
      <c r="B27" s="142"/>
      <c r="C27" s="139" t="s">
        <v>271</v>
      </c>
      <c r="D27" s="140" t="s">
        <v>272</v>
      </c>
      <c r="E27" s="142"/>
      <c r="F27" s="142"/>
    </row>
    <row r="28" spans="1:6" ht="26.25" customHeight="1" x14ac:dyDescent="0.15">
      <c r="A28" s="142"/>
      <c r="B28" s="142"/>
      <c r="C28" s="139" t="s">
        <v>273</v>
      </c>
      <c r="D28" s="140" t="s">
        <v>274</v>
      </c>
      <c r="E28" s="142"/>
      <c r="F28" s="142"/>
    </row>
    <row r="29" spans="1:6" ht="26.25" customHeight="1" x14ac:dyDescent="0.15">
      <c r="A29" s="142"/>
      <c r="B29" s="142"/>
      <c r="C29" s="139" t="s">
        <v>88</v>
      </c>
      <c r="D29" s="140" t="s">
        <v>275</v>
      </c>
      <c r="E29" s="142"/>
      <c r="F29" s="142"/>
    </row>
    <row r="30" spans="1:6" ht="26.25" customHeight="1" x14ac:dyDescent="0.15">
      <c r="A30" s="142"/>
      <c r="B30" s="142"/>
      <c r="C30" s="139" t="s">
        <v>276</v>
      </c>
      <c r="D30" s="141" t="s">
        <v>277</v>
      </c>
      <c r="E30" s="142"/>
      <c r="F30" s="142"/>
    </row>
    <row r="31" spans="1:6" ht="26.25" customHeight="1" x14ac:dyDescent="0.15">
      <c r="A31" s="142"/>
      <c r="B31" s="142"/>
      <c r="C31" s="139" t="s">
        <v>278</v>
      </c>
      <c r="D31" s="141" t="s">
        <v>279</v>
      </c>
      <c r="E31" s="142"/>
      <c r="F31" s="142"/>
    </row>
    <row r="32" spans="1:6" ht="26.25" customHeight="1" x14ac:dyDescent="0.15">
      <c r="A32" s="142"/>
      <c r="B32" s="142"/>
      <c r="C32" s="139" t="s">
        <v>280</v>
      </c>
      <c r="D32" s="138" t="s">
        <v>281</v>
      </c>
      <c r="E32" s="142"/>
      <c r="F32" s="142"/>
    </row>
    <row r="33" spans="1:6" ht="26.25" customHeight="1" x14ac:dyDescent="0.15">
      <c r="A33" s="142"/>
      <c r="B33" s="142"/>
      <c r="C33" s="139" t="s">
        <v>282</v>
      </c>
      <c r="D33" s="141" t="s">
        <v>283</v>
      </c>
      <c r="E33" s="142"/>
      <c r="F33" s="142"/>
    </row>
    <row r="34" spans="1:6" ht="14.25" customHeight="1" x14ac:dyDescent="0.15">
      <c r="A34" s="142"/>
      <c r="B34" s="142"/>
      <c r="C34" s="142"/>
      <c r="D34" s="142"/>
      <c r="E34" s="142"/>
      <c r="F34" s="142"/>
    </row>
    <row r="35" spans="1:6" ht="5.25" customHeight="1" x14ac:dyDescent="0.15">
      <c r="A35" s="142"/>
      <c r="B35" s="142"/>
      <c r="C35" s="142"/>
      <c r="D35" s="143"/>
      <c r="E35" s="142"/>
      <c r="F35" s="142"/>
    </row>
    <row r="36" spans="1:6" ht="26.25" customHeight="1" x14ac:dyDescent="0.15">
      <c r="A36" s="142"/>
      <c r="B36" s="142"/>
      <c r="C36" s="142"/>
      <c r="D36" s="143"/>
      <c r="E36" s="142"/>
      <c r="F36" s="142"/>
    </row>
    <row r="37" spans="1:6" ht="26.25" customHeight="1" x14ac:dyDescent="0.15">
      <c r="A37" s="142"/>
      <c r="B37" s="142"/>
      <c r="C37" s="142"/>
      <c r="D37" s="143"/>
      <c r="E37" s="142"/>
      <c r="F37" s="142"/>
    </row>
    <row r="38" spans="1:6" ht="26.25" customHeight="1" x14ac:dyDescent="0.15">
      <c r="A38" s="142"/>
      <c r="B38" s="142"/>
      <c r="C38" s="142"/>
      <c r="D38" s="145" t="s">
        <v>20</v>
      </c>
      <c r="E38" s="142"/>
      <c r="F38" s="142"/>
    </row>
    <row r="39" spans="1:6" ht="26.25" customHeight="1" x14ac:dyDescent="0.15">
      <c r="A39" s="151" t="s">
        <v>284</v>
      </c>
      <c r="B39" s="152"/>
      <c r="C39" s="152"/>
      <c r="D39" s="152"/>
      <c r="E39" s="142"/>
      <c r="F39" s="142"/>
    </row>
    <row r="40" spans="1:6" ht="26.25" customHeight="1" x14ac:dyDescent="0.15">
      <c r="A40" s="151" t="s">
        <v>6</v>
      </c>
      <c r="B40" s="151"/>
      <c r="C40" s="151"/>
      <c r="D40" s="151"/>
      <c r="E40" s="142"/>
      <c r="F40" s="142"/>
    </row>
    <row r="41" spans="1:6" ht="26.25" customHeight="1" x14ac:dyDescent="0.15">
      <c r="A41" s="142"/>
      <c r="B41" s="142"/>
      <c r="C41" s="142"/>
      <c r="D41" s="142"/>
      <c r="E41" s="142"/>
      <c r="F41" s="142"/>
    </row>
    <row r="42" spans="1:6" ht="26.25" customHeight="1" x14ac:dyDescent="0.15">
      <c r="A42" s="146" t="s">
        <v>7</v>
      </c>
      <c r="B42" s="142"/>
      <c r="C42" s="142"/>
      <c r="D42" s="142"/>
      <c r="E42" s="142"/>
      <c r="F42" s="142"/>
    </row>
    <row r="43" spans="1:6" x14ac:dyDescent="0.15">
      <c r="A43" s="142" t="s">
        <v>22</v>
      </c>
      <c r="B43" s="142"/>
      <c r="C43" s="142"/>
      <c r="D43" s="142"/>
      <c r="E43" s="142"/>
      <c r="F43" s="142"/>
    </row>
    <row r="44" spans="1:6" x14ac:dyDescent="0.15">
      <c r="A44" s="142"/>
      <c r="B44" s="142" t="s">
        <v>94</v>
      </c>
      <c r="C44" s="142"/>
      <c r="D44" s="142"/>
      <c r="E44" s="142"/>
      <c r="F44" s="142"/>
    </row>
    <row r="45" spans="1:6" x14ac:dyDescent="0.15">
      <c r="A45" s="142"/>
      <c r="B45" s="142"/>
      <c r="C45" s="142"/>
      <c r="D45" s="142"/>
      <c r="E45" s="142"/>
      <c r="F45" s="142"/>
    </row>
    <row r="46" spans="1:6" ht="18" customHeight="1" x14ac:dyDescent="0.15">
      <c r="A46" s="142" t="s">
        <v>285</v>
      </c>
      <c r="B46" s="142"/>
      <c r="C46" s="142"/>
      <c r="D46" s="142"/>
      <c r="E46" s="142"/>
      <c r="F46" s="142"/>
    </row>
    <row r="47" spans="1:6" ht="13.5" customHeight="1" x14ac:dyDescent="0.15">
      <c r="A47" s="142"/>
      <c r="B47" s="142" t="s">
        <v>8</v>
      </c>
      <c r="C47" s="142"/>
      <c r="D47" s="142"/>
      <c r="E47" s="142"/>
      <c r="F47" s="142"/>
    </row>
    <row r="48" spans="1:6" ht="13.5" customHeight="1" x14ac:dyDescent="0.15">
      <c r="A48" s="142"/>
      <c r="B48" s="142" t="s">
        <v>9</v>
      </c>
      <c r="C48" s="142"/>
      <c r="D48" s="142"/>
      <c r="E48" s="142"/>
      <c r="F48" s="142"/>
    </row>
    <row r="49" spans="1:6" ht="13.5" customHeight="1" x14ac:dyDescent="0.15">
      <c r="A49" s="142"/>
      <c r="B49" s="142" t="s">
        <v>10</v>
      </c>
      <c r="C49" s="142"/>
      <c r="D49" s="142"/>
      <c r="E49" s="142"/>
      <c r="F49" s="142"/>
    </row>
    <row r="50" spans="1:6" ht="13.5" customHeight="1" x14ac:dyDescent="0.15">
      <c r="A50" s="142"/>
      <c r="B50" s="142" t="s">
        <v>11</v>
      </c>
      <c r="C50" s="142"/>
      <c r="D50" s="142"/>
      <c r="E50" s="142"/>
      <c r="F50" s="142"/>
    </row>
    <row r="51" spans="1:6" ht="13.5" customHeight="1" x14ac:dyDescent="0.15">
      <c r="A51" s="142"/>
      <c r="B51" s="142" t="s">
        <v>12</v>
      </c>
      <c r="C51" s="142"/>
      <c r="D51" s="142"/>
      <c r="E51" s="142"/>
      <c r="F51" s="142"/>
    </row>
    <row r="52" spans="1:6" ht="13.5" customHeight="1" x14ac:dyDescent="0.15">
      <c r="A52" s="142"/>
      <c r="B52" s="142" t="s">
        <v>13</v>
      </c>
      <c r="C52" s="142"/>
      <c r="D52" s="142"/>
      <c r="E52" s="142"/>
      <c r="F52" s="142"/>
    </row>
    <row r="53" spans="1:6" ht="13.5" customHeight="1" x14ac:dyDescent="0.15">
      <c r="A53" s="142"/>
      <c r="B53" s="142" t="s">
        <v>14</v>
      </c>
      <c r="C53" s="142"/>
      <c r="D53" s="142"/>
      <c r="E53" s="142"/>
      <c r="F53" s="142"/>
    </row>
    <row r="54" spans="1:6" ht="13.5" customHeight="1" x14ac:dyDescent="0.15">
      <c r="A54" s="142"/>
      <c r="B54" s="142" t="s">
        <v>15</v>
      </c>
      <c r="C54" s="142"/>
      <c r="D54" s="142"/>
      <c r="E54" s="142"/>
      <c r="F54" s="142"/>
    </row>
    <row r="55" spans="1:6" ht="13.5" customHeight="1" x14ac:dyDescent="0.15">
      <c r="A55" s="142"/>
      <c r="B55" s="142"/>
      <c r="C55" s="142"/>
      <c r="D55" s="142"/>
      <c r="E55" s="142"/>
      <c r="F55" s="142"/>
    </row>
    <row r="56" spans="1:6" ht="13.5" customHeight="1" x14ac:dyDescent="0.15">
      <c r="A56" s="142"/>
      <c r="B56" s="147" t="s">
        <v>16</v>
      </c>
      <c r="C56" s="142"/>
      <c r="D56" s="142"/>
      <c r="E56" s="142"/>
      <c r="F56" s="142"/>
    </row>
    <row r="57" spans="1:6" ht="13.5" customHeight="1" x14ac:dyDescent="0.15">
      <c r="A57" s="142"/>
      <c r="B57" s="142" t="s">
        <v>286</v>
      </c>
      <c r="C57" s="142"/>
      <c r="D57" s="142"/>
      <c r="E57" s="142"/>
      <c r="F57" s="142"/>
    </row>
    <row r="58" spans="1:6" ht="13.5" customHeight="1" x14ac:dyDescent="0.15">
      <c r="A58" s="142"/>
      <c r="B58" s="142" t="s">
        <v>17</v>
      </c>
      <c r="C58" s="142"/>
      <c r="D58" s="142"/>
      <c r="E58" s="142"/>
      <c r="F58" s="142"/>
    </row>
    <row r="59" spans="1:6" ht="13.5" customHeight="1" x14ac:dyDescent="0.15">
      <c r="A59" s="142"/>
      <c r="B59" s="142"/>
      <c r="C59" s="142"/>
      <c r="D59" s="142"/>
      <c r="E59" s="142"/>
      <c r="F59" s="142"/>
    </row>
    <row r="60" spans="1:6" ht="13.5" customHeight="1" x14ac:dyDescent="0.15">
      <c r="A60" s="146" t="s">
        <v>18</v>
      </c>
      <c r="B60" s="142"/>
      <c r="C60" s="142"/>
      <c r="D60" s="142"/>
      <c r="E60" s="142"/>
      <c r="F60" s="142"/>
    </row>
    <row r="61" spans="1:6" ht="13.5" customHeight="1" x14ac:dyDescent="0.15">
      <c r="A61" s="148" t="s">
        <v>287</v>
      </c>
      <c r="B61" s="148"/>
      <c r="C61" s="148"/>
      <c r="D61" s="142"/>
      <c r="E61" s="142"/>
      <c r="F61" s="142"/>
    </row>
    <row r="62" spans="1:6" ht="13.5" customHeight="1" x14ac:dyDescent="0.15">
      <c r="A62" s="148" t="s">
        <v>288</v>
      </c>
      <c r="B62" s="148"/>
      <c r="C62" s="148"/>
      <c r="D62" s="142"/>
      <c r="E62" s="142"/>
      <c r="F62" s="142"/>
    </row>
    <row r="63" spans="1:6" ht="13.5" customHeight="1" x14ac:dyDescent="0.15">
      <c r="A63" s="148"/>
      <c r="B63" s="148"/>
      <c r="C63" s="148"/>
      <c r="D63" s="142"/>
      <c r="E63" s="142"/>
      <c r="F63" s="142"/>
    </row>
    <row r="64" spans="1:6" ht="13.5" customHeight="1" x14ac:dyDescent="0.15">
      <c r="A64" s="148" t="s">
        <v>289</v>
      </c>
      <c r="B64" s="148"/>
      <c r="C64" s="148"/>
      <c r="D64" s="142"/>
      <c r="E64" s="142"/>
      <c r="F64" s="142"/>
    </row>
    <row r="65" spans="1:6" ht="13.5" customHeight="1" x14ac:dyDescent="0.15">
      <c r="A65" s="148" t="s">
        <v>38</v>
      </c>
      <c r="B65" s="148"/>
      <c r="C65" s="148"/>
      <c r="D65" s="142"/>
      <c r="E65" s="142"/>
      <c r="F65" s="142"/>
    </row>
    <row r="66" spans="1:6" ht="13.5" customHeight="1" x14ac:dyDescent="0.15">
      <c r="A66" s="148"/>
      <c r="B66" s="148"/>
      <c r="C66" s="148"/>
      <c r="D66" s="142"/>
      <c r="E66" s="142"/>
      <c r="F66" s="142"/>
    </row>
    <row r="67" spans="1:6" ht="13.5" customHeight="1" x14ac:dyDescent="0.15">
      <c r="A67" s="148" t="s">
        <v>290</v>
      </c>
      <c r="B67" s="148"/>
      <c r="C67" s="148"/>
      <c r="D67" s="142"/>
      <c r="E67" s="142"/>
      <c r="F67" s="142"/>
    </row>
    <row r="68" spans="1:6" ht="13.5" customHeight="1" x14ac:dyDescent="0.15">
      <c r="A68" s="148" t="s">
        <v>291</v>
      </c>
      <c r="B68" s="148"/>
      <c r="C68" s="148"/>
      <c r="D68" s="142"/>
      <c r="E68" s="142"/>
      <c r="F68" s="142"/>
    </row>
    <row r="69" spans="1:6" ht="13.5" customHeight="1" x14ac:dyDescent="0.15">
      <c r="A69" s="148"/>
      <c r="B69" s="148"/>
      <c r="C69" s="148"/>
      <c r="D69" s="142"/>
      <c r="E69" s="142"/>
      <c r="F69" s="142"/>
    </row>
    <row r="70" spans="1:6" ht="13.5" customHeight="1" x14ac:dyDescent="0.15">
      <c r="A70" s="142" t="s">
        <v>308</v>
      </c>
      <c r="B70" s="142"/>
      <c r="C70" s="142"/>
      <c r="D70" s="142"/>
      <c r="E70" s="142"/>
      <c r="F70" s="142"/>
    </row>
    <row r="71" spans="1:6" ht="13.5" customHeight="1" x14ac:dyDescent="0.15">
      <c r="A71" s="142" t="s">
        <v>309</v>
      </c>
      <c r="B71" s="142"/>
      <c r="C71" s="142"/>
      <c r="D71" s="142"/>
      <c r="E71" s="142"/>
      <c r="F71" s="142"/>
    </row>
    <row r="72" spans="1:6" ht="13.5" customHeight="1" x14ac:dyDescent="0.15">
      <c r="A72" s="142"/>
      <c r="B72" s="142"/>
      <c r="C72" s="142"/>
      <c r="D72" s="142"/>
      <c r="E72" s="142"/>
      <c r="F72" s="142"/>
    </row>
    <row r="73" spans="1:6" ht="13.5" customHeight="1" x14ac:dyDescent="0.15">
      <c r="A73" s="142"/>
      <c r="B73" s="142"/>
      <c r="C73" s="142"/>
      <c r="D73" s="142"/>
      <c r="E73" s="142"/>
      <c r="F73" s="142"/>
    </row>
    <row r="74" spans="1:6" ht="13.5" customHeight="1" x14ac:dyDescent="0.15">
      <c r="A74" s="142"/>
      <c r="B74" s="142"/>
      <c r="C74" s="142"/>
      <c r="D74" s="142"/>
      <c r="E74" s="142"/>
      <c r="F74" s="142"/>
    </row>
    <row r="75" spans="1:6" ht="13.5" customHeight="1" x14ac:dyDescent="0.15">
      <c r="A75" s="142"/>
      <c r="B75" s="142"/>
      <c r="C75" s="142"/>
      <c r="D75" s="142"/>
      <c r="E75" s="142"/>
      <c r="F75" s="142"/>
    </row>
    <row r="76" spans="1:6" ht="13.5" customHeight="1" x14ac:dyDescent="0.15">
      <c r="A76" s="142"/>
      <c r="B76" s="142"/>
      <c r="C76" s="142"/>
      <c r="D76" s="142"/>
      <c r="E76" s="142"/>
      <c r="F76" s="142"/>
    </row>
    <row r="77" spans="1:6" ht="13.5" customHeight="1" x14ac:dyDescent="0.15">
      <c r="A77" s="142"/>
      <c r="B77" s="142"/>
      <c r="C77" s="142"/>
      <c r="D77" s="142"/>
    </row>
    <row r="78" spans="1:6" ht="13.5" customHeight="1" x14ac:dyDescent="0.15">
      <c r="A78" s="142"/>
      <c r="B78" s="142"/>
      <c r="C78" s="142"/>
      <c r="D78" s="142"/>
    </row>
    <row r="79" spans="1:6" ht="13.5" customHeight="1" x14ac:dyDescent="0.15">
      <c r="A79" s="142"/>
      <c r="B79" s="142"/>
      <c r="C79" s="142"/>
      <c r="D79" s="142"/>
    </row>
    <row r="80" spans="1:6" ht="13.5" customHeight="1" x14ac:dyDescent="0.15">
      <c r="A80" s="142"/>
      <c r="B80" s="142"/>
      <c r="C80" s="142"/>
      <c r="D80" s="142"/>
    </row>
    <row r="81" spans="1:7" ht="13.5" customHeight="1" x14ac:dyDescent="0.15">
      <c r="A81" s="142"/>
      <c r="B81" s="142"/>
      <c r="C81" s="142"/>
      <c r="D81" s="142"/>
    </row>
    <row r="82" spans="1:7" ht="13.5" customHeight="1" x14ac:dyDescent="0.15">
      <c r="A82" s="142"/>
      <c r="B82" s="142"/>
      <c r="C82" s="142"/>
      <c r="D82" s="142"/>
    </row>
    <row r="83" spans="1:7" ht="13.5" customHeight="1" x14ac:dyDescent="0.15">
      <c r="A83" s="142"/>
      <c r="B83" s="142"/>
      <c r="C83" s="142"/>
      <c r="D83" s="142"/>
    </row>
    <row r="84" spans="1:7" ht="13.5" customHeight="1" x14ac:dyDescent="0.15">
      <c r="A84" s="142"/>
      <c r="B84" s="142"/>
      <c r="C84" s="142"/>
      <c r="D84" s="142"/>
      <c r="G84" s="149"/>
    </row>
    <row r="85" spans="1:7" ht="13.5" customHeight="1" x14ac:dyDescent="0.15">
      <c r="A85" s="142"/>
      <c r="B85" s="142"/>
      <c r="C85" s="142"/>
      <c r="D85" s="142"/>
    </row>
    <row r="86" spans="1:7" ht="13.5" customHeight="1" x14ac:dyDescent="0.15">
      <c r="A86" s="142"/>
      <c r="B86" s="142"/>
      <c r="C86" s="142"/>
      <c r="D86" s="142"/>
    </row>
    <row r="87" spans="1:7" ht="13.5" customHeight="1" x14ac:dyDescent="0.15">
      <c r="A87" s="142"/>
      <c r="B87" s="142"/>
      <c r="C87" s="142"/>
      <c r="D87" s="142"/>
    </row>
    <row r="88" spans="1:7" ht="13.5" customHeight="1" x14ac:dyDescent="0.15">
      <c r="A88" s="142"/>
      <c r="B88" s="142"/>
      <c r="C88" s="142"/>
      <c r="D88" s="142"/>
    </row>
    <row r="89" spans="1:7" ht="13.5" customHeight="1" x14ac:dyDescent="0.15">
      <c r="A89" s="142"/>
      <c r="B89" s="142"/>
      <c r="C89" s="142"/>
      <c r="D89" s="150"/>
    </row>
    <row r="90" spans="1:7" ht="13.5" customHeight="1" x14ac:dyDescent="0.15">
      <c r="A90" s="142"/>
      <c r="B90" s="142"/>
      <c r="C90" s="142"/>
      <c r="D90" s="142"/>
    </row>
    <row r="91" spans="1:7" ht="13.5" customHeight="1" x14ac:dyDescent="0.15">
      <c r="A91" s="142"/>
      <c r="B91" s="142"/>
      <c r="C91" s="142"/>
      <c r="D91" s="142"/>
    </row>
    <row r="92" spans="1:7" ht="13.5" customHeight="1" x14ac:dyDescent="0.15">
      <c r="A92" s="142"/>
      <c r="B92" s="142"/>
      <c r="C92" s="142"/>
      <c r="D92" s="142"/>
    </row>
    <row r="93" spans="1:7" ht="13.5" customHeight="1" x14ac:dyDescent="0.15">
      <c r="A93" s="142"/>
      <c r="B93" s="142"/>
      <c r="C93" s="142"/>
      <c r="D93" s="142"/>
    </row>
    <row r="94" spans="1:7" ht="13.5" customHeight="1" x14ac:dyDescent="0.15">
      <c r="A94" s="142"/>
      <c r="B94" s="142"/>
      <c r="C94" s="142"/>
      <c r="D94" s="142"/>
    </row>
    <row r="95" spans="1:7" ht="13.5" customHeight="1" x14ac:dyDescent="0.15">
      <c r="A95" s="142"/>
      <c r="B95" s="142"/>
      <c r="C95" s="142"/>
      <c r="D95" s="142"/>
    </row>
    <row r="96" spans="1:7" ht="13.5" customHeight="1" x14ac:dyDescent="0.15">
      <c r="A96" s="142"/>
      <c r="B96" s="142"/>
      <c r="C96" s="142"/>
      <c r="D96" s="142"/>
    </row>
    <row r="97" spans="1:4" ht="13.5" customHeight="1" x14ac:dyDescent="0.15">
      <c r="A97" s="142"/>
      <c r="B97" s="142"/>
      <c r="C97" s="142"/>
      <c r="D97" s="142"/>
    </row>
    <row r="98" spans="1:4" ht="13.5" customHeight="1" x14ac:dyDescent="0.15">
      <c r="A98" s="142"/>
      <c r="B98" s="142"/>
      <c r="C98" s="142"/>
      <c r="D98" s="142"/>
    </row>
    <row r="99" spans="1:4" ht="13.5" customHeight="1" x14ac:dyDescent="0.15">
      <c r="A99" s="142"/>
      <c r="B99" s="142"/>
      <c r="C99" s="142"/>
      <c r="D99" s="142"/>
    </row>
    <row r="100" spans="1:4" ht="13.5" customHeight="1" x14ac:dyDescent="0.15">
      <c r="A100" s="142"/>
      <c r="B100" s="142"/>
      <c r="C100" s="142"/>
      <c r="D100" s="142"/>
    </row>
    <row r="101" spans="1:4" ht="13.5" customHeight="1" x14ac:dyDescent="0.15">
      <c r="A101" s="142"/>
      <c r="B101" s="142"/>
      <c r="C101" s="142"/>
      <c r="D101" s="142"/>
    </row>
    <row r="102" spans="1:4" ht="13.5" customHeight="1" x14ac:dyDescent="0.15">
      <c r="A102" s="142"/>
      <c r="B102" s="142"/>
      <c r="C102" s="142"/>
      <c r="D102" s="142"/>
    </row>
    <row r="103" spans="1:4" ht="13.5" customHeight="1" x14ac:dyDescent="0.15">
      <c r="A103" s="142"/>
      <c r="B103" s="142"/>
      <c r="C103" s="142"/>
      <c r="D103" s="142"/>
    </row>
    <row r="104" spans="1:4" ht="13.5" customHeight="1" x14ac:dyDescent="0.15">
      <c r="A104" s="142"/>
      <c r="B104" s="142"/>
      <c r="C104" s="142"/>
      <c r="D104" s="142"/>
    </row>
    <row r="105" spans="1:4" ht="13.5" customHeight="1" x14ac:dyDescent="0.15">
      <c r="A105" s="142"/>
      <c r="B105" s="142"/>
      <c r="C105" s="142"/>
      <c r="D105" s="142"/>
    </row>
    <row r="106" spans="1:4" ht="13.5" customHeight="1" x14ac:dyDescent="0.15">
      <c r="A106" s="142"/>
      <c r="B106" s="142"/>
      <c r="C106" s="142"/>
      <c r="D106" s="142"/>
    </row>
    <row r="107" spans="1:4" ht="13.5" customHeight="1" x14ac:dyDescent="0.15">
      <c r="A107" s="142"/>
      <c r="B107" s="142"/>
      <c r="C107" s="142"/>
      <c r="D107" s="142"/>
    </row>
    <row r="108" spans="1:4" ht="13.5" customHeight="1" x14ac:dyDescent="0.15">
      <c r="A108" s="142"/>
      <c r="B108" s="142"/>
      <c r="C108" s="142"/>
      <c r="D108" s="142"/>
    </row>
    <row r="109" spans="1:4" ht="13.5" customHeight="1" x14ac:dyDescent="0.15">
      <c r="A109" s="142"/>
      <c r="B109" s="142"/>
      <c r="C109" s="142"/>
      <c r="D109" s="142"/>
    </row>
    <row r="110" spans="1:4" ht="13.5" customHeight="1" x14ac:dyDescent="0.15">
      <c r="A110" s="142"/>
      <c r="B110" s="142"/>
      <c r="C110" s="142"/>
      <c r="D110" s="142"/>
    </row>
    <row r="111" spans="1:4" ht="17.25" customHeight="1" x14ac:dyDescent="0.15">
      <c r="A111" s="142"/>
      <c r="B111" s="142"/>
      <c r="C111" s="142"/>
      <c r="D111" s="142"/>
    </row>
    <row r="112" spans="1:4" ht="17.25" customHeight="1" x14ac:dyDescent="0.15">
      <c r="A112" s="142"/>
      <c r="B112" s="142"/>
      <c r="C112" s="142"/>
      <c r="D112" s="142"/>
    </row>
    <row r="113" spans="1:4" ht="13.5" customHeight="1" x14ac:dyDescent="0.15">
      <c r="A113" s="142"/>
      <c r="B113" s="142"/>
      <c r="C113" s="142"/>
      <c r="D113" s="142"/>
    </row>
    <row r="114" spans="1:4" ht="13.5" customHeight="1" x14ac:dyDescent="0.15">
      <c r="A114" s="142"/>
      <c r="B114" s="142"/>
      <c r="C114" s="142"/>
      <c r="D114" s="142"/>
    </row>
    <row r="115" spans="1:4" ht="13.5" customHeight="1" x14ac:dyDescent="0.15">
      <c r="A115" s="142"/>
      <c r="B115" s="142"/>
      <c r="C115" s="142"/>
      <c r="D115" s="142"/>
    </row>
    <row r="116" spans="1:4" ht="13.5" customHeight="1" x14ac:dyDescent="0.15">
      <c r="A116" s="142"/>
      <c r="B116" s="142"/>
      <c r="C116" s="142"/>
      <c r="D116" s="142"/>
    </row>
    <row r="117" spans="1:4" ht="13.5" customHeight="1" x14ac:dyDescent="0.15">
      <c r="A117" s="142"/>
      <c r="B117" s="142"/>
      <c r="C117" s="142"/>
      <c r="D117" s="142"/>
    </row>
    <row r="118" spans="1:4" ht="13.5" customHeight="1" x14ac:dyDescent="0.15">
      <c r="A118" s="142"/>
      <c r="B118" s="142"/>
      <c r="C118" s="142"/>
      <c r="D118" s="142"/>
    </row>
    <row r="119" spans="1:4" ht="13.5" customHeight="1" x14ac:dyDescent="0.15">
      <c r="A119" s="142"/>
      <c r="B119" s="142"/>
      <c r="C119" s="142"/>
      <c r="D119" s="142"/>
    </row>
    <row r="120" spans="1:4" ht="13.5" customHeight="1" x14ac:dyDescent="0.15">
      <c r="A120" s="142"/>
      <c r="B120" s="142"/>
      <c r="C120" s="142"/>
      <c r="D120" s="142"/>
    </row>
    <row r="121" spans="1:4" ht="13.5" customHeight="1" x14ac:dyDescent="0.15">
      <c r="A121" s="142"/>
      <c r="B121" s="142"/>
      <c r="C121" s="142"/>
      <c r="D121" s="142"/>
    </row>
    <row r="122" spans="1:4" ht="13.5" customHeight="1" x14ac:dyDescent="0.15">
      <c r="A122" s="142"/>
      <c r="B122" s="142"/>
      <c r="C122" s="142"/>
      <c r="D122" s="142"/>
    </row>
    <row r="123" spans="1:4" ht="13.5" customHeight="1" x14ac:dyDescent="0.15">
      <c r="A123" s="142"/>
      <c r="B123" s="142"/>
      <c r="C123" s="142"/>
      <c r="D123" s="142"/>
    </row>
    <row r="124" spans="1:4" ht="13.5" customHeight="1" x14ac:dyDescent="0.15">
      <c r="A124" s="142"/>
      <c r="B124" s="142"/>
      <c r="C124" s="142"/>
      <c r="D124" s="142"/>
    </row>
    <row r="125" spans="1:4" ht="17.25" customHeight="1" x14ac:dyDescent="0.15">
      <c r="A125" s="142"/>
      <c r="B125" s="142"/>
      <c r="C125" s="142"/>
      <c r="D125" s="142"/>
    </row>
    <row r="126" spans="1:4" ht="17.25" customHeight="1" x14ac:dyDescent="0.15">
      <c r="A126" s="142"/>
      <c r="B126" s="142"/>
      <c r="C126" s="142"/>
      <c r="D126" s="142"/>
    </row>
    <row r="127" spans="1:4" ht="17.25" customHeight="1" x14ac:dyDescent="0.15">
      <c r="A127" s="142"/>
      <c r="B127" s="142"/>
      <c r="C127" s="142"/>
      <c r="D127" s="142"/>
    </row>
    <row r="128" spans="1:4" ht="17.25" customHeight="1" x14ac:dyDescent="0.15">
      <c r="A128" s="142"/>
      <c r="B128" s="142"/>
      <c r="C128" s="142"/>
      <c r="D128" s="142"/>
    </row>
    <row r="129" spans="1:4" ht="17.25" customHeight="1" x14ac:dyDescent="0.15">
      <c r="A129" s="142"/>
      <c r="B129" s="142"/>
      <c r="C129" s="142"/>
      <c r="D129" s="142"/>
    </row>
    <row r="130" spans="1:4" ht="17.25" customHeight="1" x14ac:dyDescent="0.15">
      <c r="A130" s="142"/>
      <c r="B130" s="142"/>
      <c r="C130" s="142"/>
      <c r="D130" s="142"/>
    </row>
    <row r="131" spans="1:4" ht="17.25" customHeight="1" x14ac:dyDescent="0.15">
      <c r="A131" s="142"/>
      <c r="B131" s="142"/>
      <c r="C131" s="142"/>
      <c r="D131" s="142"/>
    </row>
    <row r="132" spans="1:4" x14ac:dyDescent="0.15">
      <c r="A132" s="142"/>
      <c r="B132" s="142"/>
      <c r="C132" s="142"/>
      <c r="D132" s="142"/>
    </row>
    <row r="133" spans="1:4" x14ac:dyDescent="0.15">
      <c r="A133" s="142"/>
      <c r="B133" s="142"/>
      <c r="C133" s="142"/>
      <c r="D133" s="142"/>
    </row>
  </sheetData>
  <mergeCells count="3">
    <mergeCell ref="A2:D2"/>
    <mergeCell ref="A39:D39"/>
    <mergeCell ref="A40:D40"/>
  </mergeCells>
  <phoneticPr fontId="2"/>
  <pageMargins left="0.39370078740157483" right="0.39370078740157483" top="0.98425196850393704" bottom="0.98425196850393704" header="0.51181102362204722" footer="0.51181102362204722"/>
  <pageSetup paperSize="9" scale="12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9"/>
  <sheetViews>
    <sheetView showGridLines="0" showRowColHeaders="0" topLeftCell="A61" zoomScale="120" zoomScaleNormal="120" workbookViewId="0">
      <selection activeCell="B99" sqref="B99"/>
    </sheetView>
  </sheetViews>
  <sheetFormatPr defaultRowHeight="13.5" x14ac:dyDescent="0.15"/>
  <cols>
    <col min="1" max="1" width="6.140625" style="2" customWidth="1"/>
    <col min="2" max="2" width="7.85546875" style="2" customWidth="1"/>
    <col min="3" max="3" width="15.85546875" style="5" customWidth="1"/>
    <col min="4" max="4" width="20.5703125" style="2" customWidth="1"/>
    <col min="5" max="5" width="20.5703125" style="5" customWidth="1"/>
    <col min="6" max="6" width="20.5703125" style="2" customWidth="1"/>
    <col min="7" max="7" width="20.5703125" style="5" customWidth="1"/>
    <col min="8" max="8" width="1.28515625" style="2" customWidth="1"/>
    <col min="9" max="9" width="9.140625" style="2"/>
    <col min="10" max="10" width="7.28515625" style="2" customWidth="1"/>
    <col min="11" max="11" width="2" style="2" customWidth="1"/>
    <col min="12" max="12" width="14.85546875" style="2" customWidth="1"/>
    <col min="13" max="16" width="21.28515625" style="2" bestFit="1" customWidth="1"/>
    <col min="17" max="16384" width="9.140625" style="2"/>
  </cols>
  <sheetData>
    <row r="1" spans="2:18" ht="17.25" customHeight="1" thickBot="1" x14ac:dyDescent="0.2">
      <c r="B1" s="2" t="s">
        <v>67</v>
      </c>
      <c r="G1" s="39" t="s">
        <v>86</v>
      </c>
    </row>
    <row r="2" spans="2:18" ht="17.25" customHeight="1" thickBot="1" x14ac:dyDescent="0.2">
      <c r="B2" s="18" t="s">
        <v>62</v>
      </c>
      <c r="C2" s="19" t="s">
        <v>60</v>
      </c>
      <c r="D2" s="200" t="s">
        <v>28</v>
      </c>
      <c r="E2" s="201"/>
      <c r="F2" s="200" t="s">
        <v>29</v>
      </c>
      <c r="G2" s="202"/>
    </row>
    <row r="3" spans="2:18" ht="17.25" customHeight="1" x14ac:dyDescent="0.15">
      <c r="B3" s="20" t="s">
        <v>71</v>
      </c>
      <c r="C3" s="21" t="s">
        <v>30</v>
      </c>
      <c r="D3" s="209" t="s">
        <v>133</v>
      </c>
      <c r="E3" s="210"/>
      <c r="F3" s="209" t="s">
        <v>134</v>
      </c>
      <c r="G3" s="211"/>
      <c r="J3" s="2" t="s">
        <v>71</v>
      </c>
      <c r="K3" s="90">
        <v>4</v>
      </c>
      <c r="L3" s="90" t="str">
        <f>C3</f>
        <v>男子団体形</v>
      </c>
      <c r="M3" s="90" t="str">
        <f t="shared" ref="M3:P18" si="0">D3</f>
        <v>山梨学院大学附属</v>
      </c>
      <c r="N3" s="90">
        <f t="shared" si="0"/>
        <v>0</v>
      </c>
      <c r="O3" s="90" t="str">
        <f t="shared" si="0"/>
        <v>日本航空</v>
      </c>
      <c r="P3" s="90">
        <f t="shared" si="0"/>
        <v>0</v>
      </c>
      <c r="Q3" s="90"/>
      <c r="R3" s="90"/>
    </row>
    <row r="4" spans="2:18" ht="17.25" customHeight="1" x14ac:dyDescent="0.15">
      <c r="B4" s="9" t="s">
        <v>71</v>
      </c>
      <c r="C4" s="3" t="s">
        <v>31</v>
      </c>
      <c r="D4" s="206" t="s">
        <v>133</v>
      </c>
      <c r="E4" s="207"/>
      <c r="F4" s="206" t="s">
        <v>135</v>
      </c>
      <c r="G4" s="208"/>
      <c r="J4" s="2" t="s">
        <v>71</v>
      </c>
      <c r="K4" s="90">
        <v>8</v>
      </c>
      <c r="L4" s="90" t="str">
        <f t="shared" ref="L4:L34" si="1">C4</f>
        <v>男子団体組手</v>
      </c>
      <c r="M4" s="90" t="str">
        <f t="shared" si="0"/>
        <v>山梨学院大学附属</v>
      </c>
      <c r="N4" s="90">
        <f t="shared" si="0"/>
        <v>0</v>
      </c>
      <c r="O4" s="90" t="str">
        <f t="shared" si="0"/>
        <v>県立日川</v>
      </c>
      <c r="P4" s="90">
        <f t="shared" si="0"/>
        <v>0</v>
      </c>
      <c r="Q4" s="90"/>
      <c r="R4" s="90"/>
    </row>
    <row r="5" spans="2:18" ht="17.25" customHeight="1" x14ac:dyDescent="0.15">
      <c r="B5" s="9" t="s">
        <v>71</v>
      </c>
      <c r="C5" s="3" t="s">
        <v>32</v>
      </c>
      <c r="D5" s="118" t="s">
        <v>136</v>
      </c>
      <c r="E5" s="8" t="s">
        <v>133</v>
      </c>
      <c r="F5" s="118" t="s">
        <v>137</v>
      </c>
      <c r="G5" s="10" t="s">
        <v>105</v>
      </c>
      <c r="J5" s="2" t="s">
        <v>71</v>
      </c>
      <c r="K5" s="90">
        <v>2</v>
      </c>
      <c r="L5" s="90" t="str">
        <f t="shared" si="1"/>
        <v>男子個人形</v>
      </c>
      <c r="M5" s="90" t="str">
        <f t="shared" si="0"/>
        <v>舟久保　絢哉</v>
      </c>
      <c r="N5" s="90" t="str">
        <f t="shared" si="0"/>
        <v>山梨学院大学附属</v>
      </c>
      <c r="O5" s="90" t="str">
        <f t="shared" si="0"/>
        <v>櫻井　優稀</v>
      </c>
      <c r="P5" s="90" t="str">
        <f t="shared" si="0"/>
        <v>日本航空</v>
      </c>
      <c r="Q5" s="90"/>
      <c r="R5" s="90"/>
    </row>
    <row r="6" spans="2:18" ht="17.25" customHeight="1" x14ac:dyDescent="0.15">
      <c r="B6" s="9" t="s">
        <v>71</v>
      </c>
      <c r="C6" s="3" t="s">
        <v>33</v>
      </c>
      <c r="D6" s="118" t="s">
        <v>138</v>
      </c>
      <c r="E6" s="8" t="s">
        <v>105</v>
      </c>
      <c r="F6" s="118" t="s">
        <v>139</v>
      </c>
      <c r="G6" s="10" t="s">
        <v>105</v>
      </c>
      <c r="J6" s="2" t="s">
        <v>71</v>
      </c>
      <c r="K6" s="90">
        <v>6</v>
      </c>
      <c r="L6" s="90" t="str">
        <f t="shared" si="1"/>
        <v>男子個人組手</v>
      </c>
      <c r="M6" s="90" t="str">
        <f t="shared" si="0"/>
        <v>福嶋　源竜</v>
      </c>
      <c r="N6" s="90" t="str">
        <f t="shared" si="0"/>
        <v>日本航空</v>
      </c>
      <c r="O6" s="90" t="str">
        <f t="shared" si="0"/>
        <v>望月　涼雅</v>
      </c>
      <c r="P6" s="90" t="str">
        <f t="shared" si="0"/>
        <v>日本航空</v>
      </c>
      <c r="Q6" s="90"/>
      <c r="R6" s="90"/>
    </row>
    <row r="7" spans="2:18" ht="17.25" customHeight="1" x14ac:dyDescent="0.15">
      <c r="B7" s="9" t="s">
        <v>71</v>
      </c>
      <c r="C7" s="3" t="s">
        <v>34</v>
      </c>
      <c r="D7" s="206" t="s">
        <v>133</v>
      </c>
      <c r="E7" s="207"/>
      <c r="F7" s="206" t="s">
        <v>134</v>
      </c>
      <c r="G7" s="208"/>
      <c r="J7" s="2" t="s">
        <v>71</v>
      </c>
      <c r="K7" s="90">
        <v>3</v>
      </c>
      <c r="L7" s="90" t="str">
        <f t="shared" si="1"/>
        <v>女子団体形</v>
      </c>
      <c r="M7" s="90" t="str">
        <f t="shared" si="0"/>
        <v>山梨学院大学附属</v>
      </c>
      <c r="N7" s="90">
        <f t="shared" si="0"/>
        <v>0</v>
      </c>
      <c r="O7" s="90" t="str">
        <f t="shared" si="0"/>
        <v>日本航空</v>
      </c>
      <c r="P7" s="90">
        <f t="shared" si="0"/>
        <v>0</v>
      </c>
      <c r="Q7" s="90"/>
      <c r="R7" s="90"/>
    </row>
    <row r="8" spans="2:18" ht="17.25" customHeight="1" x14ac:dyDescent="0.15">
      <c r="B8" s="9" t="s">
        <v>71</v>
      </c>
      <c r="C8" s="3" t="s">
        <v>35</v>
      </c>
      <c r="D8" s="206" t="s">
        <v>134</v>
      </c>
      <c r="E8" s="207"/>
      <c r="F8" s="206" t="s">
        <v>133</v>
      </c>
      <c r="G8" s="208"/>
      <c r="J8" s="2" t="s">
        <v>71</v>
      </c>
      <c r="K8" s="90">
        <v>7</v>
      </c>
      <c r="L8" s="90" t="str">
        <f t="shared" si="1"/>
        <v>女子団体組手</v>
      </c>
      <c r="M8" s="90" t="str">
        <f t="shared" si="0"/>
        <v>日本航空</v>
      </c>
      <c r="N8" s="90">
        <f t="shared" si="0"/>
        <v>0</v>
      </c>
      <c r="O8" s="90" t="str">
        <f t="shared" si="0"/>
        <v>山梨学院大学附属</v>
      </c>
      <c r="P8" s="90">
        <f t="shared" si="0"/>
        <v>0</v>
      </c>
      <c r="Q8" s="90"/>
      <c r="R8" s="90"/>
    </row>
    <row r="9" spans="2:18" ht="17.25" customHeight="1" x14ac:dyDescent="0.15">
      <c r="B9" s="9" t="s">
        <v>71</v>
      </c>
      <c r="C9" s="3" t="s">
        <v>36</v>
      </c>
      <c r="D9" s="118" t="s">
        <v>140</v>
      </c>
      <c r="E9" s="8" t="s">
        <v>132</v>
      </c>
      <c r="F9" s="118" t="s">
        <v>141</v>
      </c>
      <c r="G9" s="10" t="s">
        <v>132</v>
      </c>
      <c r="J9" s="2" t="s">
        <v>71</v>
      </c>
      <c r="K9" s="90">
        <v>1</v>
      </c>
      <c r="L9" s="90" t="str">
        <f t="shared" si="1"/>
        <v>女子個人形</v>
      </c>
      <c r="M9" s="90" t="str">
        <f t="shared" si="0"/>
        <v>荒井　日花里</v>
      </c>
      <c r="N9" s="90" t="str">
        <f t="shared" si="0"/>
        <v>山梨学院大学附属</v>
      </c>
      <c r="O9" s="90" t="str">
        <f t="shared" si="0"/>
        <v>長田　　歩</v>
      </c>
      <c r="P9" s="90" t="str">
        <f t="shared" si="0"/>
        <v>山梨学院大学附属</v>
      </c>
      <c r="Q9" s="90"/>
      <c r="R9" s="90"/>
    </row>
    <row r="10" spans="2:18" ht="17.25" customHeight="1" thickBot="1" x14ac:dyDescent="0.2">
      <c r="B10" s="11" t="s">
        <v>71</v>
      </c>
      <c r="C10" s="12" t="s">
        <v>37</v>
      </c>
      <c r="D10" s="23" t="s">
        <v>142</v>
      </c>
      <c r="E10" s="14" t="s">
        <v>105</v>
      </c>
      <c r="F10" s="23" t="s">
        <v>143</v>
      </c>
      <c r="G10" s="15" t="s">
        <v>105</v>
      </c>
      <c r="J10" s="2" t="s">
        <v>71</v>
      </c>
      <c r="K10" s="90">
        <v>5</v>
      </c>
      <c r="L10" s="90" t="str">
        <f t="shared" si="1"/>
        <v>女子個人組手</v>
      </c>
      <c r="M10" s="90" t="str">
        <f t="shared" si="0"/>
        <v>山本　美香</v>
      </c>
      <c r="N10" s="90" t="str">
        <f t="shared" si="0"/>
        <v>日本航空</v>
      </c>
      <c r="O10" s="90" t="str">
        <f t="shared" si="0"/>
        <v>宮坂　帆乃花</v>
      </c>
      <c r="P10" s="90" t="str">
        <f t="shared" si="0"/>
        <v>日本航空</v>
      </c>
      <c r="Q10" s="90"/>
      <c r="R10" s="90"/>
    </row>
    <row r="11" spans="2:18" ht="17.25" customHeight="1" x14ac:dyDescent="0.15">
      <c r="B11" s="20" t="s">
        <v>68</v>
      </c>
      <c r="C11" s="21" t="s">
        <v>30</v>
      </c>
      <c r="D11" s="212" t="s">
        <v>145</v>
      </c>
      <c r="E11" s="213"/>
      <c r="F11" s="212" t="s">
        <v>154</v>
      </c>
      <c r="G11" s="214"/>
      <c r="J11" s="2" t="s">
        <v>68</v>
      </c>
      <c r="K11" s="90">
        <v>4</v>
      </c>
      <c r="L11" s="90" t="str">
        <f t="shared" si="1"/>
        <v>男子団体形</v>
      </c>
      <c r="M11" s="90" t="str">
        <f t="shared" si="0"/>
        <v>保善</v>
      </c>
      <c r="N11" s="90">
        <f t="shared" si="0"/>
        <v>0</v>
      </c>
      <c r="O11" s="90" t="str">
        <f t="shared" si="0"/>
        <v>錦城</v>
      </c>
      <c r="P11" s="90">
        <f t="shared" si="0"/>
        <v>0</v>
      </c>
      <c r="Q11" s="90"/>
      <c r="R11" s="90"/>
    </row>
    <row r="12" spans="2:18" ht="17.25" customHeight="1" x14ac:dyDescent="0.15">
      <c r="B12" s="9" t="s">
        <v>68</v>
      </c>
      <c r="C12" s="3" t="s">
        <v>31</v>
      </c>
      <c r="D12" s="203" t="s">
        <v>146</v>
      </c>
      <c r="E12" s="204"/>
      <c r="F12" s="203" t="s">
        <v>155</v>
      </c>
      <c r="G12" s="205"/>
      <c r="J12" s="2" t="s">
        <v>68</v>
      </c>
      <c r="K12" s="90">
        <v>8</v>
      </c>
      <c r="L12" s="90" t="str">
        <f t="shared" si="1"/>
        <v>男子団体組手</v>
      </c>
      <c r="M12" s="90" t="str">
        <f t="shared" si="0"/>
        <v>世田谷学園</v>
      </c>
      <c r="N12" s="90">
        <f t="shared" si="0"/>
        <v>0</v>
      </c>
      <c r="O12" s="90" t="str">
        <f t="shared" si="0"/>
        <v>保善</v>
      </c>
      <c r="P12" s="90">
        <f t="shared" si="0"/>
        <v>0</v>
      </c>
      <c r="Q12" s="90"/>
      <c r="R12" s="90"/>
    </row>
    <row r="13" spans="2:18" ht="17.25" customHeight="1" x14ac:dyDescent="0.15">
      <c r="B13" s="9" t="s">
        <v>68</v>
      </c>
      <c r="C13" s="3" t="s">
        <v>32</v>
      </c>
      <c r="D13" s="117" t="s">
        <v>147</v>
      </c>
      <c r="E13" s="24" t="s">
        <v>144</v>
      </c>
      <c r="F13" s="117" t="s">
        <v>156</v>
      </c>
      <c r="G13" s="25" t="s">
        <v>157</v>
      </c>
      <c r="J13" s="2" t="s">
        <v>68</v>
      </c>
      <c r="K13" s="90">
        <v>2</v>
      </c>
      <c r="L13" s="90" t="str">
        <f t="shared" si="1"/>
        <v>男子個人形</v>
      </c>
      <c r="M13" s="90" t="str">
        <f t="shared" si="0"/>
        <v>山崎　郁弥</v>
      </c>
      <c r="N13" s="90" t="str">
        <f t="shared" si="0"/>
        <v>保善</v>
      </c>
      <c r="O13" s="90" t="str">
        <f t="shared" si="0"/>
        <v>山川　俊樹</v>
      </c>
      <c r="P13" s="90" t="str">
        <f t="shared" si="0"/>
        <v>富士森</v>
      </c>
      <c r="Q13" s="90"/>
      <c r="R13" s="90"/>
    </row>
    <row r="14" spans="2:18" ht="17.25" customHeight="1" x14ac:dyDescent="0.15">
      <c r="B14" s="9" t="s">
        <v>68</v>
      </c>
      <c r="C14" s="3" t="s">
        <v>33</v>
      </c>
      <c r="D14" s="117" t="s">
        <v>148</v>
      </c>
      <c r="E14" s="24" t="s">
        <v>146</v>
      </c>
      <c r="F14" s="117" t="s">
        <v>158</v>
      </c>
      <c r="G14" s="25" t="s">
        <v>155</v>
      </c>
      <c r="J14" s="2" t="s">
        <v>68</v>
      </c>
      <c r="K14" s="90">
        <v>6</v>
      </c>
      <c r="L14" s="90" t="str">
        <f t="shared" si="1"/>
        <v>男子個人組手</v>
      </c>
      <c r="M14" s="90" t="str">
        <f t="shared" si="0"/>
        <v>黒田　航輝</v>
      </c>
      <c r="N14" s="90" t="str">
        <f t="shared" si="0"/>
        <v>世田谷学園</v>
      </c>
      <c r="O14" s="90" t="str">
        <f t="shared" si="0"/>
        <v>山田　隆樹</v>
      </c>
      <c r="P14" s="90" t="str">
        <f t="shared" si="0"/>
        <v>保善</v>
      </c>
      <c r="Q14" s="90"/>
      <c r="R14" s="90"/>
    </row>
    <row r="15" spans="2:18" ht="17.25" customHeight="1" x14ac:dyDescent="0.15">
      <c r="B15" s="9" t="s">
        <v>68</v>
      </c>
      <c r="C15" s="3" t="s">
        <v>34</v>
      </c>
      <c r="D15" s="203" t="s">
        <v>149</v>
      </c>
      <c r="E15" s="204"/>
      <c r="F15" s="203" t="s">
        <v>159</v>
      </c>
      <c r="G15" s="205"/>
      <c r="J15" s="2" t="s">
        <v>68</v>
      </c>
      <c r="K15" s="90">
        <v>3</v>
      </c>
      <c r="L15" s="90" t="str">
        <f t="shared" si="1"/>
        <v>女子団体形</v>
      </c>
      <c r="M15" s="90" t="str">
        <f t="shared" si="0"/>
        <v>八雲学園</v>
      </c>
      <c r="N15" s="90">
        <f t="shared" si="0"/>
        <v>0</v>
      </c>
      <c r="O15" s="90" t="str">
        <f t="shared" si="0"/>
        <v>日大鶴ヶ丘</v>
      </c>
      <c r="P15" s="90">
        <f t="shared" si="0"/>
        <v>0</v>
      </c>
      <c r="Q15" s="90"/>
      <c r="R15" s="90"/>
    </row>
    <row r="16" spans="2:18" ht="17.25" customHeight="1" x14ac:dyDescent="0.15">
      <c r="B16" s="9" t="s">
        <v>68</v>
      </c>
      <c r="C16" s="3" t="s">
        <v>35</v>
      </c>
      <c r="D16" s="203" t="s">
        <v>257</v>
      </c>
      <c r="E16" s="204"/>
      <c r="F16" s="203" t="s">
        <v>159</v>
      </c>
      <c r="G16" s="205"/>
      <c r="J16" s="2" t="s">
        <v>68</v>
      </c>
      <c r="K16" s="90">
        <v>7</v>
      </c>
      <c r="L16" s="90" t="str">
        <f t="shared" si="1"/>
        <v>女子団体組手</v>
      </c>
      <c r="M16" s="90" t="str">
        <f t="shared" si="0"/>
        <v>帝京</v>
      </c>
      <c r="N16" s="90">
        <f t="shared" si="0"/>
        <v>0</v>
      </c>
      <c r="O16" s="90" t="str">
        <f t="shared" si="0"/>
        <v>日大鶴ヶ丘</v>
      </c>
      <c r="P16" s="90">
        <f t="shared" si="0"/>
        <v>0</v>
      </c>
      <c r="Q16" s="90"/>
      <c r="R16" s="90"/>
    </row>
    <row r="17" spans="2:24" ht="17.25" customHeight="1" x14ac:dyDescent="0.15">
      <c r="B17" s="9" t="s">
        <v>68</v>
      </c>
      <c r="C17" s="3" t="s">
        <v>36</v>
      </c>
      <c r="D17" s="117" t="s">
        <v>151</v>
      </c>
      <c r="E17" s="24" t="s">
        <v>150</v>
      </c>
      <c r="F17" s="117" t="s">
        <v>160</v>
      </c>
      <c r="G17" s="25" t="s">
        <v>161</v>
      </c>
      <c r="J17" s="2" t="s">
        <v>68</v>
      </c>
      <c r="K17" s="90">
        <v>1</v>
      </c>
      <c r="L17" s="90" t="str">
        <f t="shared" si="1"/>
        <v>女子個人形</v>
      </c>
      <c r="M17" s="90" t="str">
        <f t="shared" si="0"/>
        <v>榊原　ひばり</v>
      </c>
      <c r="N17" s="90" t="str">
        <f t="shared" si="0"/>
        <v>日大鶴ヶ丘</v>
      </c>
      <c r="O17" s="90" t="str">
        <f t="shared" si="0"/>
        <v>鈴木　菜未</v>
      </c>
      <c r="P17" s="90" t="str">
        <f t="shared" si="0"/>
        <v>帝京</v>
      </c>
      <c r="Q17" s="90"/>
      <c r="R17" s="90"/>
    </row>
    <row r="18" spans="2:24" ht="17.25" customHeight="1" thickBot="1" x14ac:dyDescent="0.2">
      <c r="B18" s="11" t="s">
        <v>68</v>
      </c>
      <c r="C18" s="12" t="s">
        <v>37</v>
      </c>
      <c r="D18" s="13" t="s">
        <v>152</v>
      </c>
      <c r="E18" s="26" t="s">
        <v>153</v>
      </c>
      <c r="F18" s="13" t="s">
        <v>162</v>
      </c>
      <c r="G18" s="27" t="s">
        <v>161</v>
      </c>
      <c r="J18" s="2" t="s">
        <v>68</v>
      </c>
      <c r="K18" s="90">
        <v>5</v>
      </c>
      <c r="L18" s="90" t="str">
        <f t="shared" si="1"/>
        <v>女子個人組手</v>
      </c>
      <c r="M18" s="90" t="str">
        <f t="shared" si="0"/>
        <v>高橋　美由紀</v>
      </c>
      <c r="N18" s="90" t="str">
        <f t="shared" si="0"/>
        <v>帝京</v>
      </c>
      <c r="O18" s="90" t="str">
        <f t="shared" si="0"/>
        <v>伊藤　蘭</v>
      </c>
      <c r="P18" s="90" t="str">
        <f t="shared" si="0"/>
        <v>帝京</v>
      </c>
      <c r="Q18" s="90"/>
      <c r="R18" s="90"/>
    </row>
    <row r="19" spans="2:24" ht="17.25" customHeight="1" x14ac:dyDescent="0.15">
      <c r="B19" s="20" t="s">
        <v>69</v>
      </c>
      <c r="C19" s="21" t="s">
        <v>30</v>
      </c>
      <c r="D19" s="212" t="s">
        <v>242</v>
      </c>
      <c r="E19" s="213"/>
      <c r="F19" s="212" t="s">
        <v>248</v>
      </c>
      <c r="G19" s="214"/>
      <c r="J19" s="2" t="s">
        <v>69</v>
      </c>
      <c r="K19" s="90">
        <v>4</v>
      </c>
      <c r="L19" s="90" t="str">
        <f t="shared" si="1"/>
        <v>男子団体形</v>
      </c>
      <c r="M19" s="90" t="str">
        <f t="shared" ref="M19:M34" si="2">D19</f>
        <v>横浜創学館</v>
      </c>
      <c r="N19" s="90">
        <f t="shared" ref="N19:N34" si="3">E19</f>
        <v>0</v>
      </c>
      <c r="O19" s="90" t="str">
        <f t="shared" ref="O19:O34" si="4">F19</f>
        <v>湘南学院</v>
      </c>
      <c r="P19" s="90">
        <f t="shared" ref="P19:P34" si="5">G19</f>
        <v>0</v>
      </c>
      <c r="Q19" s="90"/>
      <c r="R19" s="90"/>
    </row>
    <row r="20" spans="2:24" ht="17.25" customHeight="1" x14ac:dyDescent="0.15">
      <c r="B20" s="9" t="s">
        <v>69</v>
      </c>
      <c r="C20" s="3" t="s">
        <v>31</v>
      </c>
      <c r="D20" s="203" t="s">
        <v>242</v>
      </c>
      <c r="E20" s="204"/>
      <c r="F20" s="203" t="s">
        <v>249</v>
      </c>
      <c r="G20" s="205"/>
      <c r="J20" s="2" t="s">
        <v>69</v>
      </c>
      <c r="K20" s="90">
        <v>8</v>
      </c>
      <c r="L20" s="90" t="str">
        <f t="shared" si="1"/>
        <v>男子団体組手</v>
      </c>
      <c r="M20" s="90" t="str">
        <f t="shared" si="2"/>
        <v>横浜創学館</v>
      </c>
      <c r="N20" s="90">
        <f t="shared" si="3"/>
        <v>0</v>
      </c>
      <c r="O20" s="90" t="str">
        <f t="shared" si="4"/>
        <v>光明学園相模原</v>
      </c>
      <c r="P20" s="90">
        <f t="shared" si="5"/>
        <v>0</v>
      </c>
      <c r="Q20" s="90"/>
      <c r="R20" s="90"/>
    </row>
    <row r="21" spans="2:24" ht="17.25" customHeight="1" x14ac:dyDescent="0.15">
      <c r="B21" s="9" t="s">
        <v>69</v>
      </c>
      <c r="C21" s="3" t="s">
        <v>32</v>
      </c>
      <c r="D21" s="133" t="s">
        <v>243</v>
      </c>
      <c r="E21" s="24" t="s">
        <v>241</v>
      </c>
      <c r="F21" s="133" t="s">
        <v>250</v>
      </c>
      <c r="G21" s="25" t="s">
        <v>251</v>
      </c>
      <c r="J21" s="2" t="s">
        <v>69</v>
      </c>
      <c r="K21" s="90">
        <v>2</v>
      </c>
      <c r="L21" s="90" t="str">
        <f t="shared" si="1"/>
        <v>男子個人形</v>
      </c>
      <c r="M21" s="90" t="str">
        <f t="shared" si="2"/>
        <v>星山　友貴</v>
      </c>
      <c r="N21" s="90" t="str">
        <f t="shared" si="3"/>
        <v>横浜創学館</v>
      </c>
      <c r="O21" s="90" t="str">
        <f t="shared" si="4"/>
        <v>今井　大貴</v>
      </c>
      <c r="P21" s="90" t="str">
        <f t="shared" si="5"/>
        <v>慶應義塾</v>
      </c>
      <c r="Q21" s="90"/>
      <c r="R21" s="90"/>
    </row>
    <row r="22" spans="2:24" ht="17.25" customHeight="1" x14ac:dyDescent="0.15">
      <c r="B22" s="9" t="s">
        <v>69</v>
      </c>
      <c r="C22" s="3" t="s">
        <v>33</v>
      </c>
      <c r="D22" s="133" t="s">
        <v>244</v>
      </c>
      <c r="E22" s="24" t="s">
        <v>241</v>
      </c>
      <c r="F22" s="133" t="s">
        <v>252</v>
      </c>
      <c r="G22" s="25" t="s">
        <v>247</v>
      </c>
      <c r="J22" s="2" t="s">
        <v>69</v>
      </c>
      <c r="K22" s="90">
        <v>6</v>
      </c>
      <c r="L22" s="90" t="str">
        <f t="shared" si="1"/>
        <v>男子個人組手</v>
      </c>
      <c r="M22" s="90" t="str">
        <f t="shared" si="2"/>
        <v>木村　武志</v>
      </c>
      <c r="N22" s="90" t="str">
        <f t="shared" si="3"/>
        <v>横浜創学館</v>
      </c>
      <c r="O22" s="90" t="str">
        <f t="shared" si="4"/>
        <v>伊勢野　大介</v>
      </c>
      <c r="P22" s="90" t="str">
        <f t="shared" si="5"/>
        <v>横浜創学館</v>
      </c>
      <c r="Q22" s="90"/>
      <c r="R22" s="90"/>
    </row>
    <row r="23" spans="2:24" ht="17.25" customHeight="1" x14ac:dyDescent="0.15">
      <c r="B23" s="9" t="s">
        <v>69</v>
      </c>
      <c r="C23" s="3" t="s">
        <v>34</v>
      </c>
      <c r="D23" s="203" t="s">
        <v>245</v>
      </c>
      <c r="E23" s="204"/>
      <c r="F23" s="203" t="s">
        <v>241</v>
      </c>
      <c r="G23" s="205"/>
      <c r="J23" s="2" t="s">
        <v>69</v>
      </c>
      <c r="K23" s="90">
        <v>3</v>
      </c>
      <c r="L23" s="90" t="str">
        <f t="shared" si="1"/>
        <v>女子団体形</v>
      </c>
      <c r="M23" s="90" t="str">
        <f t="shared" si="2"/>
        <v>光明学園相模原</v>
      </c>
      <c r="N23" s="90">
        <f t="shared" si="3"/>
        <v>0</v>
      </c>
      <c r="O23" s="90" t="str">
        <f t="shared" si="4"/>
        <v>横浜創学館</v>
      </c>
      <c r="P23" s="90">
        <f t="shared" si="5"/>
        <v>0</v>
      </c>
      <c r="Q23" s="90"/>
      <c r="R23" s="90"/>
    </row>
    <row r="24" spans="2:24" ht="17.25" customHeight="1" thickBot="1" x14ac:dyDescent="0.2">
      <c r="B24" s="9" t="s">
        <v>69</v>
      </c>
      <c r="C24" s="3" t="s">
        <v>35</v>
      </c>
      <c r="D24" s="203" t="s">
        <v>241</v>
      </c>
      <c r="E24" s="204"/>
      <c r="F24" s="203" t="s">
        <v>249</v>
      </c>
      <c r="G24" s="205"/>
      <c r="J24" s="2" t="s">
        <v>69</v>
      </c>
      <c r="K24" s="90">
        <v>7</v>
      </c>
      <c r="L24" s="90" t="str">
        <f t="shared" si="1"/>
        <v>女子団体組手</v>
      </c>
      <c r="M24" s="90" t="str">
        <f t="shared" si="2"/>
        <v>横浜創学館</v>
      </c>
      <c r="N24" s="90">
        <f t="shared" si="3"/>
        <v>0</v>
      </c>
      <c r="O24" s="90" t="str">
        <f t="shared" si="4"/>
        <v>光明学園相模原</v>
      </c>
      <c r="P24" s="90">
        <f t="shared" si="5"/>
        <v>0</v>
      </c>
      <c r="Q24" s="90"/>
      <c r="R24" s="90"/>
    </row>
    <row r="25" spans="2:24" ht="17.25" customHeight="1" x14ac:dyDescent="0.15">
      <c r="B25" s="9" t="s">
        <v>69</v>
      </c>
      <c r="C25" s="3" t="s">
        <v>36</v>
      </c>
      <c r="D25" s="133" t="s">
        <v>246</v>
      </c>
      <c r="E25" s="24" t="s">
        <v>245</v>
      </c>
      <c r="F25" s="133" t="s">
        <v>253</v>
      </c>
      <c r="G25" s="25" t="s">
        <v>241</v>
      </c>
      <c r="J25" s="2" t="s">
        <v>69</v>
      </c>
      <c r="K25" s="90">
        <v>1</v>
      </c>
      <c r="L25" s="90" t="str">
        <f t="shared" si="1"/>
        <v>女子個人形</v>
      </c>
      <c r="M25" s="90" t="str">
        <f t="shared" si="2"/>
        <v>徳田　侑香</v>
      </c>
      <c r="N25" s="90" t="str">
        <f t="shared" si="3"/>
        <v>光明学園相模原</v>
      </c>
      <c r="O25" s="90" t="str">
        <f t="shared" si="4"/>
        <v>関田　ゆうか</v>
      </c>
      <c r="P25" s="90" t="str">
        <f t="shared" si="5"/>
        <v>横浜創学館</v>
      </c>
      <c r="Q25" s="90"/>
      <c r="R25" s="90"/>
      <c r="U25" s="218" t="s">
        <v>82</v>
      </c>
      <c r="V25" s="219"/>
      <c r="W25" s="218" t="s">
        <v>106</v>
      </c>
      <c r="X25" s="220"/>
    </row>
    <row r="26" spans="2:24" ht="17.25" customHeight="1" thickBot="1" x14ac:dyDescent="0.2">
      <c r="B26" s="11" t="s">
        <v>69</v>
      </c>
      <c r="C26" s="12" t="s">
        <v>37</v>
      </c>
      <c r="D26" s="13" t="s">
        <v>292</v>
      </c>
      <c r="E26" s="26" t="s">
        <v>247</v>
      </c>
      <c r="F26" s="13" t="s">
        <v>254</v>
      </c>
      <c r="G26" s="27" t="s">
        <v>249</v>
      </c>
      <c r="J26" s="2" t="s">
        <v>69</v>
      </c>
      <c r="K26" s="90">
        <v>5</v>
      </c>
      <c r="L26" s="90" t="str">
        <f t="shared" si="1"/>
        <v>女子個人組手</v>
      </c>
      <c r="M26" s="90" t="str">
        <f t="shared" si="2"/>
        <v>高橋　吏奈</v>
      </c>
      <c r="N26" s="90" t="str">
        <f t="shared" si="3"/>
        <v>横浜創学館</v>
      </c>
      <c r="O26" s="90" t="str">
        <f t="shared" si="4"/>
        <v>藤田　麗子</v>
      </c>
      <c r="P26" s="90" t="str">
        <f t="shared" si="5"/>
        <v>光明学園相模原</v>
      </c>
      <c r="Q26" s="90"/>
      <c r="R26" s="90"/>
      <c r="U26" s="215" t="s">
        <v>106</v>
      </c>
      <c r="V26" s="216"/>
      <c r="W26" s="215" t="s">
        <v>82</v>
      </c>
      <c r="X26" s="217"/>
    </row>
    <row r="27" spans="2:24" ht="17.25" customHeight="1" x14ac:dyDescent="0.15">
      <c r="B27" s="20" t="s">
        <v>70</v>
      </c>
      <c r="C27" s="21" t="s">
        <v>30</v>
      </c>
      <c r="D27" s="212" t="s">
        <v>116</v>
      </c>
      <c r="E27" s="213"/>
      <c r="F27" s="212" t="s">
        <v>115</v>
      </c>
      <c r="G27" s="214"/>
      <c r="J27" s="2" t="s">
        <v>70</v>
      </c>
      <c r="K27" s="90">
        <v>4</v>
      </c>
      <c r="L27" s="90" t="str">
        <f t="shared" si="1"/>
        <v>男子団体形</v>
      </c>
      <c r="M27" s="90" t="str">
        <f t="shared" si="2"/>
        <v>拓殖大学紅陵</v>
      </c>
      <c r="N27" s="90">
        <f t="shared" si="3"/>
        <v>0</v>
      </c>
      <c r="O27" s="90" t="str">
        <f t="shared" si="4"/>
        <v>柏日体</v>
      </c>
      <c r="P27" s="90">
        <f t="shared" si="5"/>
        <v>0</v>
      </c>
      <c r="Q27" s="90"/>
      <c r="R27" s="90"/>
      <c r="U27" s="116" t="s">
        <v>107</v>
      </c>
      <c r="V27" s="102" t="s">
        <v>82</v>
      </c>
      <c r="W27" s="116" t="s">
        <v>108</v>
      </c>
      <c r="X27" s="103" t="s">
        <v>82</v>
      </c>
    </row>
    <row r="28" spans="2:24" ht="17.25" customHeight="1" x14ac:dyDescent="0.15">
      <c r="B28" s="9" t="s">
        <v>70</v>
      </c>
      <c r="C28" s="3" t="s">
        <v>31</v>
      </c>
      <c r="D28" s="203" t="s">
        <v>117</v>
      </c>
      <c r="E28" s="204"/>
      <c r="F28" s="203" t="s">
        <v>118</v>
      </c>
      <c r="G28" s="205"/>
      <c r="J28" s="2" t="s">
        <v>70</v>
      </c>
      <c r="K28" s="90">
        <v>8</v>
      </c>
      <c r="L28" s="90" t="str">
        <f t="shared" si="1"/>
        <v>男子団体組手</v>
      </c>
      <c r="M28" s="90" t="str">
        <f t="shared" si="2"/>
        <v>拓殖大学紅陵</v>
      </c>
      <c r="N28" s="90">
        <f t="shared" si="3"/>
        <v>0</v>
      </c>
      <c r="O28" s="90" t="str">
        <f t="shared" si="4"/>
        <v>柏日体</v>
      </c>
      <c r="P28" s="90">
        <f t="shared" si="5"/>
        <v>0</v>
      </c>
      <c r="Q28" s="90"/>
      <c r="R28" s="90"/>
      <c r="U28" s="116" t="s">
        <v>109</v>
      </c>
      <c r="V28" s="102" t="s">
        <v>106</v>
      </c>
      <c r="W28" s="116" t="s">
        <v>110</v>
      </c>
      <c r="X28" s="103" t="s">
        <v>106</v>
      </c>
    </row>
    <row r="29" spans="2:24" ht="17.25" customHeight="1" x14ac:dyDescent="0.15">
      <c r="B29" s="9" t="s">
        <v>70</v>
      </c>
      <c r="C29" s="3" t="s">
        <v>32</v>
      </c>
      <c r="D29" s="117" t="s">
        <v>119</v>
      </c>
      <c r="E29" s="24" t="s">
        <v>120</v>
      </c>
      <c r="F29" s="117" t="s">
        <v>121</v>
      </c>
      <c r="G29" s="25" t="s">
        <v>122</v>
      </c>
      <c r="J29" s="2" t="s">
        <v>70</v>
      </c>
      <c r="K29" s="90">
        <v>2</v>
      </c>
      <c r="L29" s="90" t="str">
        <f t="shared" si="1"/>
        <v>男子個人形</v>
      </c>
      <c r="M29" s="90" t="str">
        <f t="shared" si="2"/>
        <v>本　　龍二</v>
      </c>
      <c r="N29" s="90" t="str">
        <f t="shared" si="3"/>
        <v>拓殖大学紅陵</v>
      </c>
      <c r="O29" s="90" t="str">
        <f t="shared" si="4"/>
        <v>鈴木　康太</v>
      </c>
      <c r="P29" s="90" t="str">
        <f t="shared" si="5"/>
        <v>千葉黎明</v>
      </c>
      <c r="Q29" s="90"/>
      <c r="R29" s="90"/>
      <c r="U29" s="215" t="s">
        <v>82</v>
      </c>
      <c r="V29" s="216"/>
      <c r="W29" s="215" t="s">
        <v>106</v>
      </c>
      <c r="X29" s="217"/>
    </row>
    <row r="30" spans="2:24" ht="17.25" customHeight="1" x14ac:dyDescent="0.15">
      <c r="B30" s="9" t="s">
        <v>70</v>
      </c>
      <c r="C30" s="3" t="s">
        <v>33</v>
      </c>
      <c r="D30" s="117" t="s">
        <v>123</v>
      </c>
      <c r="E30" s="24" t="s">
        <v>124</v>
      </c>
      <c r="F30" s="117" t="s">
        <v>125</v>
      </c>
      <c r="G30" s="25" t="s">
        <v>124</v>
      </c>
      <c r="J30" s="2" t="s">
        <v>70</v>
      </c>
      <c r="K30" s="90">
        <v>6</v>
      </c>
      <c r="L30" s="90" t="str">
        <f t="shared" si="1"/>
        <v>男子個人組手</v>
      </c>
      <c r="M30" s="90" t="str">
        <f t="shared" si="2"/>
        <v>塚本　惇樹</v>
      </c>
      <c r="N30" s="90" t="str">
        <f t="shared" si="3"/>
        <v>拓殖大学紅陵</v>
      </c>
      <c r="O30" s="90" t="str">
        <f t="shared" si="4"/>
        <v>大塚　虹希</v>
      </c>
      <c r="P30" s="90" t="str">
        <f t="shared" si="5"/>
        <v>拓殖大学紅陵</v>
      </c>
      <c r="Q30" s="90"/>
      <c r="R30" s="90"/>
      <c r="U30" s="215" t="s">
        <v>106</v>
      </c>
      <c r="V30" s="216"/>
      <c r="W30" s="215" t="s">
        <v>82</v>
      </c>
      <c r="X30" s="217"/>
    </row>
    <row r="31" spans="2:24" ht="17.25" customHeight="1" x14ac:dyDescent="0.15">
      <c r="B31" s="9" t="s">
        <v>70</v>
      </c>
      <c r="C31" s="3" t="s">
        <v>34</v>
      </c>
      <c r="D31" s="203" t="s">
        <v>124</v>
      </c>
      <c r="E31" s="204"/>
      <c r="F31" s="203" t="s">
        <v>126</v>
      </c>
      <c r="G31" s="205"/>
      <c r="J31" s="2" t="s">
        <v>70</v>
      </c>
      <c r="K31" s="90">
        <v>3</v>
      </c>
      <c r="L31" s="90" t="str">
        <f t="shared" si="1"/>
        <v>女子団体形</v>
      </c>
      <c r="M31" s="90" t="str">
        <f t="shared" si="2"/>
        <v>拓殖大学紅陵</v>
      </c>
      <c r="N31" s="90">
        <f t="shared" si="3"/>
        <v>0</v>
      </c>
      <c r="O31" s="90" t="str">
        <f t="shared" si="4"/>
        <v>敬愛学園</v>
      </c>
      <c r="P31" s="90">
        <f t="shared" si="5"/>
        <v>0</v>
      </c>
      <c r="Q31" s="90"/>
      <c r="R31" s="90"/>
      <c r="U31" s="109" t="s">
        <v>111</v>
      </c>
      <c r="V31" s="102" t="s">
        <v>82</v>
      </c>
      <c r="W31" s="109" t="s">
        <v>112</v>
      </c>
      <c r="X31" s="103" t="s">
        <v>82</v>
      </c>
    </row>
    <row r="32" spans="2:24" ht="17.25" customHeight="1" thickBot="1" x14ac:dyDescent="0.2">
      <c r="B32" s="9" t="s">
        <v>70</v>
      </c>
      <c r="C32" s="3" t="s">
        <v>35</v>
      </c>
      <c r="D32" s="203" t="s">
        <v>120</v>
      </c>
      <c r="E32" s="204"/>
      <c r="F32" s="203" t="s">
        <v>127</v>
      </c>
      <c r="G32" s="205"/>
      <c r="J32" s="2" t="s">
        <v>70</v>
      </c>
      <c r="K32" s="90">
        <v>7</v>
      </c>
      <c r="L32" s="90" t="str">
        <f t="shared" si="1"/>
        <v>女子団体組手</v>
      </c>
      <c r="M32" s="90" t="str">
        <f t="shared" si="2"/>
        <v>拓殖大学紅陵</v>
      </c>
      <c r="N32" s="90">
        <f t="shared" si="3"/>
        <v>0</v>
      </c>
      <c r="O32" s="90" t="str">
        <f t="shared" si="4"/>
        <v>麗澤</v>
      </c>
      <c r="P32" s="90">
        <f t="shared" si="5"/>
        <v>0</v>
      </c>
      <c r="Q32" s="90"/>
      <c r="R32" s="90"/>
      <c r="U32" s="104" t="s">
        <v>113</v>
      </c>
      <c r="V32" s="105" t="s">
        <v>105</v>
      </c>
      <c r="W32" s="104" t="s">
        <v>114</v>
      </c>
      <c r="X32" s="106" t="s">
        <v>105</v>
      </c>
    </row>
    <row r="33" spans="1:18" ht="17.25" customHeight="1" x14ac:dyDescent="0.15">
      <c r="B33" s="9" t="s">
        <v>70</v>
      </c>
      <c r="C33" s="3" t="s">
        <v>36</v>
      </c>
      <c r="D33" s="117" t="s">
        <v>128</v>
      </c>
      <c r="E33" s="24" t="s">
        <v>120</v>
      </c>
      <c r="F33" s="117" t="s">
        <v>293</v>
      </c>
      <c r="G33" s="25" t="s">
        <v>129</v>
      </c>
      <c r="J33" s="2" t="s">
        <v>70</v>
      </c>
      <c r="K33" s="90">
        <v>1</v>
      </c>
      <c r="L33" s="90" t="str">
        <f t="shared" si="1"/>
        <v>女子個人形</v>
      </c>
      <c r="M33" s="90" t="str">
        <f t="shared" si="2"/>
        <v>浮島　　蘭</v>
      </c>
      <c r="N33" s="90" t="str">
        <f t="shared" si="3"/>
        <v>拓殖大学紅陵</v>
      </c>
      <c r="O33" s="90" t="str">
        <f t="shared" si="4"/>
        <v>片桐　菜緒</v>
      </c>
      <c r="P33" s="90" t="str">
        <f t="shared" si="5"/>
        <v>秀明八千代</v>
      </c>
      <c r="Q33" s="90"/>
      <c r="R33" s="90"/>
    </row>
    <row r="34" spans="1:18" ht="17.25" customHeight="1" thickBot="1" x14ac:dyDescent="0.2">
      <c r="B34" s="11" t="s">
        <v>70</v>
      </c>
      <c r="C34" s="12" t="s">
        <v>37</v>
      </c>
      <c r="D34" s="13" t="s">
        <v>130</v>
      </c>
      <c r="E34" s="26" t="s">
        <v>120</v>
      </c>
      <c r="F34" s="13" t="s">
        <v>131</v>
      </c>
      <c r="G34" s="27" t="s">
        <v>127</v>
      </c>
      <c r="J34" s="2" t="s">
        <v>70</v>
      </c>
      <c r="K34" s="90">
        <v>5</v>
      </c>
      <c r="L34" s="90" t="str">
        <f t="shared" si="1"/>
        <v>女子個人組手</v>
      </c>
      <c r="M34" s="90" t="str">
        <f t="shared" si="2"/>
        <v>鈴木　しおり</v>
      </c>
      <c r="N34" s="90" t="str">
        <f t="shared" si="3"/>
        <v>拓殖大学紅陵</v>
      </c>
      <c r="O34" s="90" t="str">
        <f t="shared" si="4"/>
        <v>内田　千奈美</v>
      </c>
      <c r="P34" s="90" t="str">
        <f t="shared" si="5"/>
        <v>麗澤</v>
      </c>
      <c r="Q34" s="90"/>
      <c r="R34" s="90"/>
    </row>
    <row r="35" spans="1:18" x14ac:dyDescent="0.15">
      <c r="D35" s="107"/>
      <c r="E35" s="108"/>
      <c r="F35" s="107"/>
      <c r="G35" s="108"/>
    </row>
    <row r="36" spans="1:18" ht="17.25" customHeight="1" x14ac:dyDescent="0.15">
      <c r="B36" s="2" t="s">
        <v>72</v>
      </c>
    </row>
    <row r="37" spans="1:18" ht="17.25" customHeight="1" x14ac:dyDescent="0.15">
      <c r="C37" s="28" t="s">
        <v>85</v>
      </c>
      <c r="D37" s="73" t="s">
        <v>43</v>
      </c>
      <c r="E37" s="73" t="s">
        <v>295</v>
      </c>
      <c r="F37" s="73" t="s">
        <v>296</v>
      </c>
      <c r="G37" s="73" t="s">
        <v>89</v>
      </c>
    </row>
    <row r="38" spans="1:18" ht="17.25" customHeight="1" thickBot="1" x14ac:dyDescent="0.2">
      <c r="C38" s="3" t="s">
        <v>73</v>
      </c>
      <c r="D38" s="74" t="s">
        <v>301</v>
      </c>
      <c r="E38" s="75" t="s">
        <v>302</v>
      </c>
      <c r="F38" s="75" t="s">
        <v>303</v>
      </c>
      <c r="G38" s="75" t="s">
        <v>304</v>
      </c>
    </row>
    <row r="39" spans="1:18" ht="17.25" customHeight="1" thickBot="1" x14ac:dyDescent="0.2">
      <c r="C39" s="3" t="s">
        <v>74</v>
      </c>
      <c r="D39" s="76" t="s">
        <v>301</v>
      </c>
      <c r="E39" s="77" t="s">
        <v>303</v>
      </c>
      <c r="F39" s="78" t="s">
        <v>305</v>
      </c>
      <c r="G39" s="78" t="s">
        <v>302</v>
      </c>
    </row>
    <row r="40" spans="1:18" ht="17.25" customHeight="1" thickBot="1" x14ac:dyDescent="0.2">
      <c r="C40" s="3" t="s">
        <v>75</v>
      </c>
      <c r="D40" s="78" t="s">
        <v>301</v>
      </c>
      <c r="E40" s="76" t="s">
        <v>302</v>
      </c>
      <c r="F40" s="77" t="s">
        <v>303</v>
      </c>
      <c r="G40" s="78" t="s">
        <v>305</v>
      </c>
    </row>
    <row r="41" spans="1:18" ht="17.25" customHeight="1" thickBot="1" x14ac:dyDescent="0.2">
      <c r="C41" s="3" t="s">
        <v>76</v>
      </c>
      <c r="D41" s="78" t="s">
        <v>301</v>
      </c>
      <c r="E41" s="78" t="s">
        <v>305</v>
      </c>
      <c r="F41" s="76" t="s">
        <v>303</v>
      </c>
      <c r="G41" s="77" t="s">
        <v>302</v>
      </c>
    </row>
    <row r="42" spans="1:18" ht="17.25" customHeight="1" thickBot="1" x14ac:dyDescent="0.2">
      <c r="C42" s="41" t="s">
        <v>77</v>
      </c>
      <c r="D42" s="74" t="s">
        <v>305</v>
      </c>
      <c r="E42" s="75" t="s">
        <v>302</v>
      </c>
      <c r="F42" s="75" t="s">
        <v>301</v>
      </c>
      <c r="G42" s="75" t="s">
        <v>303</v>
      </c>
    </row>
    <row r="43" spans="1:18" ht="17.25" customHeight="1" thickBot="1" x14ac:dyDescent="0.2">
      <c r="C43" s="3" t="s">
        <v>78</v>
      </c>
      <c r="D43" s="76" t="s">
        <v>303</v>
      </c>
      <c r="E43" s="77" t="s">
        <v>305</v>
      </c>
      <c r="F43" s="78" t="s">
        <v>302</v>
      </c>
      <c r="G43" s="78" t="s">
        <v>301</v>
      </c>
    </row>
    <row r="44" spans="1:18" ht="17.25" customHeight="1" thickBot="1" x14ac:dyDescent="0.2">
      <c r="C44" s="3" t="s">
        <v>79</v>
      </c>
      <c r="D44" s="78" t="s">
        <v>301</v>
      </c>
      <c r="E44" s="76" t="s">
        <v>302</v>
      </c>
      <c r="F44" s="77" t="s">
        <v>305</v>
      </c>
      <c r="G44" s="78" t="s">
        <v>303</v>
      </c>
    </row>
    <row r="45" spans="1:18" ht="17.25" customHeight="1" thickBot="1" x14ac:dyDescent="0.2">
      <c r="C45" s="3" t="s">
        <v>80</v>
      </c>
      <c r="D45" s="78" t="s">
        <v>303</v>
      </c>
      <c r="E45" s="78" t="s">
        <v>302</v>
      </c>
      <c r="F45" s="76" t="s">
        <v>301</v>
      </c>
      <c r="G45" s="77" t="s">
        <v>305</v>
      </c>
    </row>
    <row r="46" spans="1:18" ht="104.25" customHeight="1" x14ac:dyDescent="0.15"/>
    <row r="47" spans="1:18" ht="14.25" thickBot="1" x14ac:dyDescent="0.2"/>
    <row r="48" spans="1:18" x14ac:dyDescent="0.15">
      <c r="A48" s="39" t="str">
        <f>IF($D$38="","",HLOOKUP(B48,$D$37:$G$45,2,FALSE)&amp;"１位")</f>
        <v>A１位</v>
      </c>
      <c r="B48" s="20" t="s">
        <v>71</v>
      </c>
      <c r="C48" s="21" t="str">
        <f>K9&amp;L9</f>
        <v>1女子個人形</v>
      </c>
      <c r="D48" s="30" t="str">
        <f>M9</f>
        <v>荒井　日花里</v>
      </c>
      <c r="E48" s="91" t="str">
        <f>N9</f>
        <v>山梨学院大学附属</v>
      </c>
      <c r="F48" s="30" t="str">
        <f>O9</f>
        <v>長田　　歩</v>
      </c>
      <c r="G48" s="92" t="str">
        <f>P9</f>
        <v>山梨学院大学附属</v>
      </c>
    </row>
    <row r="49" spans="1:7" x14ac:dyDescent="0.15">
      <c r="A49" s="39" t="str">
        <f>IF($E$38="","",HLOOKUP(B49,$D$37:$G$45,2,FALSE)&amp;"１位")</f>
        <v>C１位</v>
      </c>
      <c r="B49" s="9" t="s">
        <v>68</v>
      </c>
      <c r="C49" s="3" t="str">
        <f>K17&amp;L17</f>
        <v>1女子個人形</v>
      </c>
      <c r="D49" s="4" t="str">
        <f>M17</f>
        <v>榊原　ひばり</v>
      </c>
      <c r="E49" s="24" t="str">
        <f>N17</f>
        <v>日大鶴ヶ丘</v>
      </c>
      <c r="F49" s="4" t="str">
        <f>O17</f>
        <v>鈴木　菜未</v>
      </c>
      <c r="G49" s="25" t="str">
        <f>P17</f>
        <v>帝京</v>
      </c>
    </row>
    <row r="50" spans="1:7" x14ac:dyDescent="0.15">
      <c r="A50" s="39" t="str">
        <f>IF($F$38="","",HLOOKUP(B50,$D$37:$G$45,2,FALSE)&amp;"１位")</f>
        <v>B１位</v>
      </c>
      <c r="B50" s="9" t="s">
        <v>69</v>
      </c>
      <c r="C50" s="3" t="str">
        <f>K25&amp;L25</f>
        <v>1女子個人形</v>
      </c>
      <c r="D50" s="4" t="str">
        <f>M25</f>
        <v>徳田　侑香</v>
      </c>
      <c r="E50" s="24" t="str">
        <f>N25</f>
        <v>光明学園相模原</v>
      </c>
      <c r="F50" s="4" t="str">
        <f>O25</f>
        <v>関田　ゆうか</v>
      </c>
      <c r="G50" s="25" t="str">
        <f>P25</f>
        <v>横浜創学館</v>
      </c>
    </row>
    <row r="51" spans="1:7" ht="14.25" thickBot="1" x14ac:dyDescent="0.2">
      <c r="A51" s="39" t="str">
        <f>IF($G$38="","",HLOOKUP(B51,$D$37:$G$45,2,FALSE)&amp;"１位")</f>
        <v>D１位</v>
      </c>
      <c r="B51" s="11" t="s">
        <v>70</v>
      </c>
      <c r="C51" s="12" t="str">
        <f>K33&amp;L33</f>
        <v>1女子個人形</v>
      </c>
      <c r="D51" s="23" t="str">
        <f>M33</f>
        <v>浮島　　蘭</v>
      </c>
      <c r="E51" s="14" t="str">
        <f>N33</f>
        <v>拓殖大学紅陵</v>
      </c>
      <c r="F51" s="23" t="str">
        <f>O33</f>
        <v>片桐　菜緒</v>
      </c>
      <c r="G51" s="15" t="str">
        <f>P33</f>
        <v>秀明八千代</v>
      </c>
    </row>
    <row r="52" spans="1:7" x14ac:dyDescent="0.15">
      <c r="A52" s="39" t="str">
        <f>IF($G$39="","",HLOOKUP(B52,$D$37:$G$45,3,FALSE)&amp;"１位")</f>
        <v>B１位</v>
      </c>
      <c r="B52" s="16" t="s">
        <v>71</v>
      </c>
      <c r="C52" s="17" t="str">
        <f>K5&amp;L5</f>
        <v>2男子個人形</v>
      </c>
      <c r="D52" s="95" t="str">
        <f>M5</f>
        <v>舟久保　絢哉</v>
      </c>
      <c r="E52" s="37" t="str">
        <f>N5</f>
        <v>山梨学院大学附属</v>
      </c>
      <c r="F52" s="36" t="str">
        <f>O5</f>
        <v>櫻井　優稀</v>
      </c>
      <c r="G52" s="92" t="str">
        <f>P5</f>
        <v>日本航空</v>
      </c>
    </row>
    <row r="53" spans="1:7" x14ac:dyDescent="0.15">
      <c r="A53" s="39" t="str">
        <f>IF($G$39="","",HLOOKUP(B53,$D$37:$G$45,3,FALSE)&amp;"１位")</f>
        <v>C１位</v>
      </c>
      <c r="B53" s="9" t="s">
        <v>68</v>
      </c>
      <c r="C53" s="3" t="str">
        <f>K13&amp;L13</f>
        <v>2男子個人形</v>
      </c>
      <c r="D53" s="96" t="str">
        <f>M13</f>
        <v>山崎　郁弥</v>
      </c>
      <c r="E53" s="29" t="str">
        <f>N13</f>
        <v>保善</v>
      </c>
      <c r="F53" s="4" t="str">
        <f>O13</f>
        <v>山川　俊樹</v>
      </c>
      <c r="G53" s="25" t="str">
        <f>P13</f>
        <v>富士森</v>
      </c>
    </row>
    <row r="54" spans="1:7" x14ac:dyDescent="0.15">
      <c r="A54" s="39" t="str">
        <f>IF($G$39="","",HLOOKUP(B54,$D$37:$G$45,3,FALSE)&amp;"１位")</f>
        <v>D１位</v>
      </c>
      <c r="B54" s="9" t="s">
        <v>69</v>
      </c>
      <c r="C54" s="3" t="str">
        <f>K21&amp;L21</f>
        <v>2男子個人形</v>
      </c>
      <c r="D54" s="96" t="str">
        <f>M21</f>
        <v>星山　友貴</v>
      </c>
      <c r="E54" s="29" t="str">
        <f>N21</f>
        <v>横浜創学館</v>
      </c>
      <c r="F54" s="4" t="str">
        <f>O21</f>
        <v>今井　大貴</v>
      </c>
      <c r="G54" s="25" t="str">
        <f>P21</f>
        <v>慶應義塾</v>
      </c>
    </row>
    <row r="55" spans="1:7" ht="14.25" thickBot="1" x14ac:dyDescent="0.2">
      <c r="A55" s="39" t="str">
        <f>IF($G$39="","",HLOOKUP(B55,$D$37:$G$45,3,FALSE)&amp;"１位")</f>
        <v>A１位</v>
      </c>
      <c r="B55" s="11" t="s">
        <v>70</v>
      </c>
      <c r="C55" s="12" t="str">
        <f>K29&amp;L29</f>
        <v>2男子個人形</v>
      </c>
      <c r="D55" s="97" t="str">
        <f>M29</f>
        <v>本　　龍二</v>
      </c>
      <c r="E55" s="93" t="str">
        <f>N29</f>
        <v>拓殖大学紅陵</v>
      </c>
      <c r="F55" s="23" t="str">
        <f>O29</f>
        <v>鈴木　康太</v>
      </c>
      <c r="G55" s="15" t="str">
        <f>P29</f>
        <v>千葉黎明</v>
      </c>
    </row>
    <row r="56" spans="1:7" x14ac:dyDescent="0.15">
      <c r="A56" s="39" t="str">
        <f>IF($G$40="","",HLOOKUP(B56,$D$37:$G$45,4,FALSE)&amp;"１位")</f>
        <v>A１位</v>
      </c>
      <c r="B56" s="20" t="s">
        <v>71</v>
      </c>
      <c r="C56" s="21" t="str">
        <f>K7&amp;L7</f>
        <v>3女子団体形</v>
      </c>
      <c r="D56" s="95" t="str">
        <f>M7</f>
        <v>山梨学院大学附属</v>
      </c>
      <c r="E56" s="31"/>
      <c r="F56" s="95" t="str">
        <f>O7</f>
        <v>日本航空</v>
      </c>
      <c r="G56" s="32"/>
    </row>
    <row r="57" spans="1:7" x14ac:dyDescent="0.15">
      <c r="A57" s="39" t="str">
        <f>IF($G$40="","",HLOOKUP(B57,$D$37:$G$45,4,FALSE)&amp;"１位")</f>
        <v>C１位</v>
      </c>
      <c r="B57" s="9" t="s">
        <v>68</v>
      </c>
      <c r="C57" s="3" t="str">
        <f>K15&amp;L15</f>
        <v>3女子団体形</v>
      </c>
      <c r="D57" s="96" t="str">
        <f>M15</f>
        <v>八雲学園</v>
      </c>
      <c r="E57" s="29"/>
      <c r="F57" s="96" t="str">
        <f>O15</f>
        <v>日大鶴ヶ丘</v>
      </c>
      <c r="G57" s="33"/>
    </row>
    <row r="58" spans="1:7" x14ac:dyDescent="0.15">
      <c r="A58" s="39" t="str">
        <f>IF($G$40="","",HLOOKUP(B58,$D$37:$G$45,4,FALSE)&amp;"１位")</f>
        <v>B１位</v>
      </c>
      <c r="B58" s="9" t="s">
        <v>69</v>
      </c>
      <c r="C58" s="3" t="str">
        <f>K23&amp;L23</f>
        <v>3女子団体形</v>
      </c>
      <c r="D58" s="96" t="str">
        <f>M23</f>
        <v>光明学園相模原</v>
      </c>
      <c r="E58" s="29"/>
      <c r="F58" s="96" t="str">
        <f>O23</f>
        <v>横浜創学館</v>
      </c>
      <c r="G58" s="33"/>
    </row>
    <row r="59" spans="1:7" ht="14.25" thickBot="1" x14ac:dyDescent="0.2">
      <c r="A59" s="39" t="str">
        <f>IF($G$40="","",HLOOKUP(B59,$D$37:$G$45,4,FALSE)&amp;"１位")</f>
        <v>D１位</v>
      </c>
      <c r="B59" s="11" t="s">
        <v>70</v>
      </c>
      <c r="C59" s="12" t="str">
        <f>K31&amp;L31</f>
        <v>3女子団体形</v>
      </c>
      <c r="D59" s="98" t="str">
        <f>M31</f>
        <v>拓殖大学紅陵</v>
      </c>
      <c r="E59" s="94"/>
      <c r="F59" s="98" t="str">
        <f>O31</f>
        <v>敬愛学園</v>
      </c>
      <c r="G59" s="100"/>
    </row>
    <row r="60" spans="1:7" x14ac:dyDescent="0.15">
      <c r="A60" s="39" t="str">
        <f>IF($G$41="","",HLOOKUP(B60,$D$37:$G$45,5,FALSE)&amp;"１位")</f>
        <v>B１位</v>
      </c>
      <c r="B60" s="16" t="s">
        <v>71</v>
      </c>
      <c r="C60" s="17" t="str">
        <f>K3&amp;L3</f>
        <v>4男子団体形</v>
      </c>
      <c r="D60" s="99" t="str">
        <f>M3</f>
        <v>山梨学院大学附属</v>
      </c>
      <c r="E60" s="37"/>
      <c r="F60" s="99" t="str">
        <f>O3</f>
        <v>日本航空</v>
      </c>
      <c r="G60" s="38"/>
    </row>
    <row r="61" spans="1:7" x14ac:dyDescent="0.15">
      <c r="A61" s="39" t="str">
        <f>IF($G$41="","",HLOOKUP(B61,$D$37:$G$45,5,FALSE)&amp;"１位")</f>
        <v>C１位</v>
      </c>
      <c r="B61" s="9" t="s">
        <v>68</v>
      </c>
      <c r="C61" s="3" t="str">
        <f>K11&amp;L11</f>
        <v>4男子団体形</v>
      </c>
      <c r="D61" s="96" t="str">
        <f>M11</f>
        <v>保善</v>
      </c>
      <c r="E61" s="29"/>
      <c r="F61" s="96" t="str">
        <f>O11</f>
        <v>錦城</v>
      </c>
      <c r="G61" s="33"/>
    </row>
    <row r="62" spans="1:7" x14ac:dyDescent="0.15">
      <c r="A62" s="39" t="str">
        <f>IF($G$41="","",HLOOKUP(B62,$D$37:$G$45,5,FALSE)&amp;"１位")</f>
        <v>A１位</v>
      </c>
      <c r="B62" s="9" t="s">
        <v>69</v>
      </c>
      <c r="C62" s="3" t="str">
        <f>K19&amp;L19</f>
        <v>4男子団体形</v>
      </c>
      <c r="D62" s="96" t="str">
        <f>M19</f>
        <v>横浜創学館</v>
      </c>
      <c r="E62" s="29"/>
      <c r="F62" s="96" t="str">
        <f>O19</f>
        <v>湘南学院</v>
      </c>
      <c r="G62" s="33"/>
    </row>
    <row r="63" spans="1:7" ht="14.25" thickBot="1" x14ac:dyDescent="0.2">
      <c r="A63" s="39" t="str">
        <f>IF($G$41="","",HLOOKUP(B63,$D$37:$G$45,5,FALSE)&amp;"１位")</f>
        <v>D１位</v>
      </c>
      <c r="B63" s="11" t="s">
        <v>70</v>
      </c>
      <c r="C63" s="12" t="str">
        <f>K27&amp;L27</f>
        <v>4男子団体形</v>
      </c>
      <c r="D63" s="98" t="str">
        <f>M27</f>
        <v>拓殖大学紅陵</v>
      </c>
      <c r="E63" s="94"/>
      <c r="F63" s="98" t="str">
        <f>O27</f>
        <v>柏日体</v>
      </c>
      <c r="G63" s="100"/>
    </row>
    <row r="64" spans="1:7" x14ac:dyDescent="0.15">
      <c r="A64" s="39" t="str">
        <f>IF($G$42="","",HLOOKUP(B64,$D$37:$G$45,6,FALSE)&amp;"１位")</f>
        <v>D１位</v>
      </c>
      <c r="B64" s="20" t="s">
        <v>71</v>
      </c>
      <c r="C64" s="21" t="str">
        <f>K10&amp;L10</f>
        <v>5女子個人組手</v>
      </c>
      <c r="D64" s="95" t="str">
        <f>M10</f>
        <v>山本　美香</v>
      </c>
      <c r="E64" s="31" t="str">
        <f>N10</f>
        <v>日本航空</v>
      </c>
      <c r="F64" s="95" t="str">
        <f>O10</f>
        <v>宮坂　帆乃花</v>
      </c>
      <c r="G64" s="32" t="str">
        <f>P10</f>
        <v>日本航空</v>
      </c>
    </row>
    <row r="65" spans="1:7" x14ac:dyDescent="0.15">
      <c r="A65" s="39" t="str">
        <f>IF($G$42="","",HLOOKUP(B65,$D$37:$G$45,6,FALSE)&amp;"１位")</f>
        <v>A１位</v>
      </c>
      <c r="B65" s="9" t="s">
        <v>68</v>
      </c>
      <c r="C65" s="3" t="str">
        <f>K18&amp;L18</f>
        <v>5女子個人組手</v>
      </c>
      <c r="D65" s="96" t="str">
        <f>M18</f>
        <v>高橋　美由紀</v>
      </c>
      <c r="E65" s="29" t="str">
        <f>N18</f>
        <v>帝京</v>
      </c>
      <c r="F65" s="96" t="str">
        <f>O18</f>
        <v>伊藤　蘭</v>
      </c>
      <c r="G65" s="33" t="str">
        <f>P18</f>
        <v>帝京</v>
      </c>
    </row>
    <row r="66" spans="1:7" x14ac:dyDescent="0.15">
      <c r="A66" s="39" t="str">
        <f>IF($G$42="","",HLOOKUP(B66,$D$37:$G$45,6,FALSE)&amp;"１位")</f>
        <v>B１位</v>
      </c>
      <c r="B66" s="9" t="s">
        <v>69</v>
      </c>
      <c r="C66" s="3" t="str">
        <f>K26&amp;L26</f>
        <v>5女子個人組手</v>
      </c>
      <c r="D66" s="96" t="str">
        <f>M26</f>
        <v>高橋　吏奈</v>
      </c>
      <c r="E66" s="29" t="str">
        <f>N26</f>
        <v>横浜創学館</v>
      </c>
      <c r="F66" s="96" t="str">
        <f>O26</f>
        <v>藤田　麗子</v>
      </c>
      <c r="G66" s="33" t="str">
        <f>P26</f>
        <v>光明学園相模原</v>
      </c>
    </row>
    <row r="67" spans="1:7" ht="14.25" thickBot="1" x14ac:dyDescent="0.2">
      <c r="A67" s="39" t="str">
        <f>IF($G$42="","",HLOOKUP(B67,$D$37:$G$45,6,FALSE)&amp;"１位")</f>
        <v>C１位</v>
      </c>
      <c r="B67" s="11" t="s">
        <v>70</v>
      </c>
      <c r="C67" s="12" t="str">
        <f>K34&amp;L34</f>
        <v>5女子個人組手</v>
      </c>
      <c r="D67" s="97" t="str">
        <f>M34</f>
        <v>鈴木　しおり</v>
      </c>
      <c r="E67" s="93" t="str">
        <f>N34</f>
        <v>拓殖大学紅陵</v>
      </c>
      <c r="F67" s="97" t="str">
        <f>O34</f>
        <v>内田　千奈美</v>
      </c>
      <c r="G67" s="101" t="str">
        <f>P34</f>
        <v>麗澤</v>
      </c>
    </row>
    <row r="68" spans="1:7" x14ac:dyDescent="0.15">
      <c r="A68" s="39" t="str">
        <f>IF($G$43="","",HLOOKUP(B68,$D$37:$G$45,7,FALSE)&amp;"１位")</f>
        <v>C１位</v>
      </c>
      <c r="B68" s="16" t="s">
        <v>71</v>
      </c>
      <c r="C68" s="17" t="str">
        <f>K6&amp;L6</f>
        <v>6男子個人組手</v>
      </c>
      <c r="D68" s="99" t="str">
        <f>M6</f>
        <v>福嶋　源竜</v>
      </c>
      <c r="E68" s="37" t="str">
        <f>N6</f>
        <v>日本航空</v>
      </c>
      <c r="F68" s="99" t="str">
        <f>O6</f>
        <v>望月　涼雅</v>
      </c>
      <c r="G68" s="38" t="str">
        <f>P6</f>
        <v>日本航空</v>
      </c>
    </row>
    <row r="69" spans="1:7" x14ac:dyDescent="0.15">
      <c r="A69" s="39" t="str">
        <f>IF($G$43="","",HLOOKUP(B69,$D$37:$G$45,7,FALSE)&amp;"１位")</f>
        <v>D１位</v>
      </c>
      <c r="B69" s="9" t="s">
        <v>68</v>
      </c>
      <c r="C69" s="3" t="str">
        <f>K14&amp;L14</f>
        <v>6男子個人組手</v>
      </c>
      <c r="D69" s="96" t="str">
        <f>M14</f>
        <v>黒田　航輝</v>
      </c>
      <c r="E69" s="29" t="str">
        <f>N14</f>
        <v>世田谷学園</v>
      </c>
      <c r="F69" s="96" t="str">
        <f>O14</f>
        <v>山田　隆樹</v>
      </c>
      <c r="G69" s="33" t="str">
        <f>P14</f>
        <v>保善</v>
      </c>
    </row>
    <row r="70" spans="1:7" x14ac:dyDescent="0.15">
      <c r="A70" s="39" t="str">
        <f>IF($G$43="","",HLOOKUP(B70,$D$37:$G$45,7,FALSE)&amp;"１位")</f>
        <v>A１位</v>
      </c>
      <c r="B70" s="9" t="s">
        <v>69</v>
      </c>
      <c r="C70" s="3" t="str">
        <f>K22&amp;L22</f>
        <v>6男子個人組手</v>
      </c>
      <c r="D70" s="96" t="str">
        <f>M22</f>
        <v>木村　武志</v>
      </c>
      <c r="E70" s="29" t="str">
        <f>N22</f>
        <v>横浜創学館</v>
      </c>
      <c r="F70" s="96" t="str">
        <f>O22</f>
        <v>伊勢野　大介</v>
      </c>
      <c r="G70" s="33" t="str">
        <f>P22</f>
        <v>横浜創学館</v>
      </c>
    </row>
    <row r="71" spans="1:7" ht="14.25" thickBot="1" x14ac:dyDescent="0.2">
      <c r="A71" s="39" t="str">
        <f>IF($G$43="","",HLOOKUP(B71,$D$37:$G$45,7,FALSE)&amp;"１位")</f>
        <v>B１位</v>
      </c>
      <c r="B71" s="11" t="s">
        <v>70</v>
      </c>
      <c r="C71" s="12" t="str">
        <f>K30&amp;L30</f>
        <v>6男子個人組手</v>
      </c>
      <c r="D71" s="97" t="str">
        <f>M30</f>
        <v>塚本　惇樹</v>
      </c>
      <c r="E71" s="93" t="str">
        <f>N30</f>
        <v>拓殖大学紅陵</v>
      </c>
      <c r="F71" s="97" t="str">
        <f>O30</f>
        <v>大塚　虹希</v>
      </c>
      <c r="G71" s="101" t="str">
        <f>P30</f>
        <v>拓殖大学紅陵</v>
      </c>
    </row>
    <row r="72" spans="1:7" x14ac:dyDescent="0.15">
      <c r="A72" s="39" t="str">
        <f>IF($G$44="","",HLOOKUP(B72,$D$37:$G$45,8,FALSE)&amp;"１位")</f>
        <v>D１位</v>
      </c>
      <c r="B72" s="20" t="s">
        <v>71</v>
      </c>
      <c r="C72" s="21" t="str">
        <f>K8&amp;L8</f>
        <v>7女子団体組手</v>
      </c>
      <c r="D72" s="95" t="str">
        <f>M8</f>
        <v>日本航空</v>
      </c>
      <c r="E72" s="31"/>
      <c r="F72" s="95" t="str">
        <f>O8</f>
        <v>山梨学院大学附属</v>
      </c>
      <c r="G72" s="32"/>
    </row>
    <row r="73" spans="1:7" x14ac:dyDescent="0.15">
      <c r="A73" s="39" t="str">
        <f>IF($G$44="","",HLOOKUP(B73,$D$37:$G$45,8,FALSE)&amp;"１位")</f>
        <v>C１位</v>
      </c>
      <c r="B73" s="9" t="s">
        <v>68</v>
      </c>
      <c r="C73" s="3" t="str">
        <f>K16&amp;L16</f>
        <v>7女子団体組手</v>
      </c>
      <c r="D73" s="96" t="str">
        <f>M16</f>
        <v>帝京</v>
      </c>
      <c r="E73" s="29"/>
      <c r="F73" s="96" t="str">
        <f>O16</f>
        <v>日大鶴ヶ丘</v>
      </c>
      <c r="G73" s="33"/>
    </row>
    <row r="74" spans="1:7" x14ac:dyDescent="0.15">
      <c r="A74" s="39" t="str">
        <f>IF($G$44="","",HLOOKUP(B74,$D$37:$G$45,8,FALSE)&amp;"１位")</f>
        <v>B１位</v>
      </c>
      <c r="B74" s="9" t="s">
        <v>69</v>
      </c>
      <c r="C74" s="3" t="str">
        <f>K24&amp;L24</f>
        <v>7女子団体組手</v>
      </c>
      <c r="D74" s="96" t="str">
        <f>M24</f>
        <v>横浜創学館</v>
      </c>
      <c r="E74" s="29"/>
      <c r="F74" s="96" t="str">
        <f>O24</f>
        <v>光明学園相模原</v>
      </c>
      <c r="G74" s="33"/>
    </row>
    <row r="75" spans="1:7" ht="14.25" thickBot="1" x14ac:dyDescent="0.2">
      <c r="A75" s="39" t="str">
        <f>IF($G$44="","",HLOOKUP(B75,$D$37:$G$45,8,FALSE)&amp;"１位")</f>
        <v>A１位</v>
      </c>
      <c r="B75" s="11" t="s">
        <v>70</v>
      </c>
      <c r="C75" s="12" t="str">
        <f>K32&amp;L32</f>
        <v>7女子団体組手</v>
      </c>
      <c r="D75" s="98" t="str">
        <f>M32</f>
        <v>拓殖大学紅陵</v>
      </c>
      <c r="E75" s="94"/>
      <c r="F75" s="98" t="str">
        <f>O32</f>
        <v>麗澤</v>
      </c>
      <c r="G75" s="100"/>
    </row>
    <row r="76" spans="1:7" x14ac:dyDescent="0.15">
      <c r="A76" s="39" t="str">
        <f>IF($G$45="","",HLOOKUP(B76,$D$37:$G$45,9,FALSE)&amp;"１位")</f>
        <v>A１位</v>
      </c>
      <c r="B76" s="16" t="s">
        <v>71</v>
      </c>
      <c r="C76" s="17" t="str">
        <f>K4&amp;L4</f>
        <v>8男子団体組手</v>
      </c>
      <c r="D76" s="99" t="str">
        <f>M4</f>
        <v>山梨学院大学附属</v>
      </c>
      <c r="E76" s="37"/>
      <c r="F76" s="99" t="str">
        <f>O4</f>
        <v>県立日川</v>
      </c>
      <c r="G76" s="38"/>
    </row>
    <row r="77" spans="1:7" x14ac:dyDescent="0.15">
      <c r="A77" s="39" t="str">
        <f>IF($G$45="","",HLOOKUP(B77,$D$37:$G$45,9,FALSE)&amp;"１位")</f>
        <v>D１位</v>
      </c>
      <c r="B77" s="9" t="s">
        <v>68</v>
      </c>
      <c r="C77" s="3" t="str">
        <f>K12&amp;L12</f>
        <v>8男子団体組手</v>
      </c>
      <c r="D77" s="96" t="str">
        <f>M12</f>
        <v>世田谷学園</v>
      </c>
      <c r="E77" s="29"/>
      <c r="F77" s="96" t="str">
        <f>O12</f>
        <v>保善</v>
      </c>
      <c r="G77" s="33"/>
    </row>
    <row r="78" spans="1:7" x14ac:dyDescent="0.15">
      <c r="A78" s="39" t="str">
        <f>IF($G$45="","",HLOOKUP(B78,$D$37:$G$45,9,FALSE)&amp;"１位")</f>
        <v>B１位</v>
      </c>
      <c r="B78" s="9" t="s">
        <v>69</v>
      </c>
      <c r="C78" s="3" t="str">
        <f>K20&amp;L20</f>
        <v>8男子団体組手</v>
      </c>
      <c r="D78" s="96" t="str">
        <f>M20</f>
        <v>横浜創学館</v>
      </c>
      <c r="E78" s="29"/>
      <c r="F78" s="96" t="str">
        <f>O20</f>
        <v>光明学園相模原</v>
      </c>
      <c r="G78" s="33"/>
    </row>
    <row r="79" spans="1:7" ht="14.25" thickBot="1" x14ac:dyDescent="0.2">
      <c r="A79" s="39" t="str">
        <f>IF($G$45="","",HLOOKUP(B79,$D$37:$G$45,9,FALSE)&amp;"１位")</f>
        <v>C１位</v>
      </c>
      <c r="B79" s="11" t="s">
        <v>70</v>
      </c>
      <c r="C79" s="12" t="str">
        <f>K28&amp;L28</f>
        <v>8男子団体組手</v>
      </c>
      <c r="D79" s="98" t="str">
        <f>M28</f>
        <v>拓殖大学紅陵</v>
      </c>
      <c r="E79" s="94"/>
      <c r="F79" s="13" t="str">
        <f>O28</f>
        <v>柏日体</v>
      </c>
      <c r="G79" s="27"/>
    </row>
  </sheetData>
  <mergeCells count="42">
    <mergeCell ref="U30:V30"/>
    <mergeCell ref="W30:X30"/>
    <mergeCell ref="U25:V25"/>
    <mergeCell ref="W25:X25"/>
    <mergeCell ref="U26:V26"/>
    <mergeCell ref="W26:X26"/>
    <mergeCell ref="U29:V29"/>
    <mergeCell ref="W29:X29"/>
    <mergeCell ref="D32:E32"/>
    <mergeCell ref="F32:G32"/>
    <mergeCell ref="D28:E28"/>
    <mergeCell ref="F28:G28"/>
    <mergeCell ref="D31:E31"/>
    <mergeCell ref="F31:G31"/>
    <mergeCell ref="D27:E27"/>
    <mergeCell ref="F27:G27"/>
    <mergeCell ref="D24:E24"/>
    <mergeCell ref="F24:G24"/>
    <mergeCell ref="D11:E11"/>
    <mergeCell ref="F11:G11"/>
    <mergeCell ref="D12:E12"/>
    <mergeCell ref="F12:G12"/>
    <mergeCell ref="D23:E23"/>
    <mergeCell ref="F23:G23"/>
    <mergeCell ref="D19:E19"/>
    <mergeCell ref="F19:G19"/>
    <mergeCell ref="D20:E20"/>
    <mergeCell ref="F20:G20"/>
    <mergeCell ref="D2:E2"/>
    <mergeCell ref="F2:G2"/>
    <mergeCell ref="D15:E15"/>
    <mergeCell ref="F15:G15"/>
    <mergeCell ref="D16:E16"/>
    <mergeCell ref="F16:G16"/>
    <mergeCell ref="D4:E4"/>
    <mergeCell ref="F4:G4"/>
    <mergeCell ref="D7:E7"/>
    <mergeCell ref="F7:G7"/>
    <mergeCell ref="D3:E3"/>
    <mergeCell ref="F3:G3"/>
    <mergeCell ref="D8:E8"/>
    <mergeCell ref="F8:G8"/>
  </mergeCells>
  <phoneticPr fontId="2"/>
  <pageMargins left="0.19" right="0.18" top="0.59055118110236227" bottom="0.59055118110236227" header="0.51181102362204722" footer="0.51181102362204722"/>
  <pageSetup paperSize="9" scale="98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3"/>
  <sheetViews>
    <sheetView showGridLines="0" showRowColHeaders="0" zoomScale="120" zoomScaleNormal="120" workbookViewId="0">
      <selection activeCell="A95" sqref="A95"/>
    </sheetView>
  </sheetViews>
  <sheetFormatPr defaultRowHeight="12" x14ac:dyDescent="0.15"/>
  <cols>
    <col min="1" max="1" width="6.140625" customWidth="1"/>
    <col min="2" max="2" width="7.85546875" customWidth="1"/>
    <col min="3" max="3" width="15.85546875" bestFit="1" customWidth="1"/>
    <col min="4" max="7" width="20.5703125" customWidth="1"/>
    <col min="8" max="8" width="2.28515625" customWidth="1"/>
    <col min="9" max="9" width="11.28515625" customWidth="1"/>
    <col min="10" max="10" width="11" bestFit="1" customWidth="1"/>
  </cols>
  <sheetData>
    <row r="1" spans="2:10" s="2" customFormat="1" ht="17.25" customHeight="1" thickBot="1" x14ac:dyDescent="0.2">
      <c r="B1" s="2" t="s">
        <v>66</v>
      </c>
      <c r="C1" s="5"/>
      <c r="E1" s="5"/>
      <c r="G1" s="39" t="s">
        <v>87</v>
      </c>
    </row>
    <row r="2" spans="2:10" s="2" customFormat="1" ht="17.25" customHeight="1" thickBot="1" x14ac:dyDescent="0.2">
      <c r="B2" s="18" t="s">
        <v>62</v>
      </c>
      <c r="C2" s="19" t="s">
        <v>60</v>
      </c>
      <c r="D2" s="200" t="s">
        <v>28</v>
      </c>
      <c r="E2" s="201"/>
      <c r="F2" s="200" t="s">
        <v>29</v>
      </c>
      <c r="G2" s="202"/>
    </row>
    <row r="3" spans="2:10" s="2" customFormat="1" ht="17.25" customHeight="1" x14ac:dyDescent="0.15">
      <c r="B3" s="20" t="s">
        <v>64</v>
      </c>
      <c r="C3" s="21" t="s">
        <v>30</v>
      </c>
      <c r="D3" s="212" t="s">
        <v>174</v>
      </c>
      <c r="E3" s="213"/>
      <c r="F3" s="212" t="s">
        <v>179</v>
      </c>
      <c r="G3" s="214"/>
      <c r="J3" s="137"/>
    </row>
    <row r="4" spans="2:10" s="2" customFormat="1" ht="17.25" customHeight="1" x14ac:dyDescent="0.15">
      <c r="B4" s="9" t="s">
        <v>64</v>
      </c>
      <c r="C4" s="3" t="s">
        <v>31</v>
      </c>
      <c r="D4" s="203" t="s">
        <v>175</v>
      </c>
      <c r="E4" s="204"/>
      <c r="F4" s="203" t="s">
        <v>179</v>
      </c>
      <c r="G4" s="205"/>
      <c r="J4" s="137"/>
    </row>
    <row r="5" spans="2:10" s="2" customFormat="1" ht="17.25" customHeight="1" x14ac:dyDescent="0.15">
      <c r="B5" s="9" t="s">
        <v>64</v>
      </c>
      <c r="C5" s="3" t="s">
        <v>32</v>
      </c>
      <c r="D5" s="4" t="s">
        <v>176</v>
      </c>
      <c r="E5" s="24" t="s">
        <v>177</v>
      </c>
      <c r="F5" s="4" t="s">
        <v>183</v>
      </c>
      <c r="G5" s="25" t="s">
        <v>174</v>
      </c>
      <c r="J5" s="137"/>
    </row>
    <row r="6" spans="2:10" s="2" customFormat="1" ht="17.25" customHeight="1" x14ac:dyDescent="0.15">
      <c r="B6" s="9" t="s">
        <v>64</v>
      </c>
      <c r="C6" s="3" t="s">
        <v>33</v>
      </c>
      <c r="D6" s="4" t="s">
        <v>178</v>
      </c>
      <c r="E6" s="24" t="s">
        <v>179</v>
      </c>
      <c r="F6" s="4" t="s">
        <v>184</v>
      </c>
      <c r="G6" s="25" t="s">
        <v>175</v>
      </c>
      <c r="J6" s="137"/>
    </row>
    <row r="7" spans="2:10" s="2" customFormat="1" ht="17.25" customHeight="1" x14ac:dyDescent="0.15">
      <c r="B7" s="9" t="s">
        <v>64</v>
      </c>
      <c r="C7" s="3" t="s">
        <v>34</v>
      </c>
      <c r="D7" s="203" t="s">
        <v>174</v>
      </c>
      <c r="E7" s="204"/>
      <c r="F7" s="203" t="s">
        <v>179</v>
      </c>
      <c r="G7" s="205"/>
      <c r="J7" s="137"/>
    </row>
    <row r="8" spans="2:10" s="2" customFormat="1" ht="17.25" customHeight="1" x14ac:dyDescent="0.15">
      <c r="B8" s="9" t="s">
        <v>64</v>
      </c>
      <c r="C8" s="3" t="s">
        <v>35</v>
      </c>
      <c r="D8" s="203" t="s">
        <v>179</v>
      </c>
      <c r="E8" s="204"/>
      <c r="F8" s="203" t="s">
        <v>182</v>
      </c>
      <c r="G8" s="205"/>
      <c r="J8" s="137"/>
    </row>
    <row r="9" spans="2:10" s="2" customFormat="1" ht="17.25" customHeight="1" x14ac:dyDescent="0.15">
      <c r="B9" s="9" t="s">
        <v>64</v>
      </c>
      <c r="C9" s="3" t="s">
        <v>36</v>
      </c>
      <c r="D9" s="4" t="s">
        <v>180</v>
      </c>
      <c r="E9" s="24" t="s">
        <v>174</v>
      </c>
      <c r="F9" s="4" t="s">
        <v>185</v>
      </c>
      <c r="G9" s="25" t="s">
        <v>174</v>
      </c>
      <c r="J9" s="137"/>
    </row>
    <row r="10" spans="2:10" s="2" customFormat="1" ht="17.25" customHeight="1" thickBot="1" x14ac:dyDescent="0.2">
      <c r="B10" s="11" t="s">
        <v>64</v>
      </c>
      <c r="C10" s="12" t="s">
        <v>37</v>
      </c>
      <c r="D10" s="13" t="s">
        <v>181</v>
      </c>
      <c r="E10" s="26" t="s">
        <v>182</v>
      </c>
      <c r="F10" s="13" t="s">
        <v>186</v>
      </c>
      <c r="G10" s="27" t="s">
        <v>179</v>
      </c>
      <c r="J10" s="137"/>
    </row>
    <row r="11" spans="2:10" s="2" customFormat="1" ht="17.25" customHeight="1" x14ac:dyDescent="0.15">
      <c r="B11" s="20" t="s">
        <v>63</v>
      </c>
      <c r="C11" s="21" t="s">
        <v>30</v>
      </c>
      <c r="D11" s="212" t="s">
        <v>229</v>
      </c>
      <c r="E11" s="213"/>
      <c r="F11" s="212" t="s">
        <v>236</v>
      </c>
      <c r="G11" s="214"/>
      <c r="J11" s="137"/>
    </row>
    <row r="12" spans="2:10" s="2" customFormat="1" ht="17.25" customHeight="1" x14ac:dyDescent="0.15">
      <c r="B12" s="9" t="s">
        <v>63</v>
      </c>
      <c r="C12" s="3" t="s">
        <v>31</v>
      </c>
      <c r="D12" s="221" t="s">
        <v>229</v>
      </c>
      <c r="E12" s="223"/>
      <c r="F12" s="221" t="s">
        <v>236</v>
      </c>
      <c r="G12" s="222"/>
      <c r="J12" s="137"/>
    </row>
    <row r="13" spans="2:10" s="2" customFormat="1" ht="17.25" customHeight="1" x14ac:dyDescent="0.15">
      <c r="B13" s="9" t="s">
        <v>63</v>
      </c>
      <c r="C13" s="3" t="s">
        <v>32</v>
      </c>
      <c r="D13" s="125" t="s">
        <v>230</v>
      </c>
      <c r="E13" s="24" t="s">
        <v>231</v>
      </c>
      <c r="F13" s="125" t="s">
        <v>232</v>
      </c>
      <c r="G13" s="25" t="s">
        <v>229</v>
      </c>
      <c r="J13" s="137"/>
    </row>
    <row r="14" spans="2:10" s="2" customFormat="1" ht="17.25" customHeight="1" x14ac:dyDescent="0.15">
      <c r="B14" s="9" t="s">
        <v>63</v>
      </c>
      <c r="C14" s="3" t="s">
        <v>33</v>
      </c>
      <c r="D14" s="125" t="s">
        <v>232</v>
      </c>
      <c r="E14" s="24" t="s">
        <v>229</v>
      </c>
      <c r="F14" s="125" t="s">
        <v>237</v>
      </c>
      <c r="G14" s="25" t="s">
        <v>229</v>
      </c>
      <c r="J14" s="137"/>
    </row>
    <row r="15" spans="2:10" s="2" customFormat="1" ht="17.25" customHeight="1" x14ac:dyDescent="0.15">
      <c r="B15" s="9" t="s">
        <v>63</v>
      </c>
      <c r="C15" s="3" t="s">
        <v>34</v>
      </c>
      <c r="D15" s="203" t="s">
        <v>233</v>
      </c>
      <c r="E15" s="204"/>
      <c r="F15" s="203" t="s">
        <v>229</v>
      </c>
      <c r="G15" s="205"/>
      <c r="J15" s="137"/>
    </row>
    <row r="16" spans="2:10" s="2" customFormat="1" ht="17.25" customHeight="1" x14ac:dyDescent="0.15">
      <c r="B16" s="9" t="s">
        <v>63</v>
      </c>
      <c r="C16" s="3" t="s">
        <v>35</v>
      </c>
      <c r="D16" s="203" t="s">
        <v>233</v>
      </c>
      <c r="E16" s="204"/>
      <c r="F16" s="203" t="s">
        <v>229</v>
      </c>
      <c r="G16" s="205"/>
      <c r="J16" s="137"/>
    </row>
    <row r="17" spans="2:10" s="2" customFormat="1" ht="17.25" customHeight="1" x14ac:dyDescent="0.15">
      <c r="B17" s="9" t="s">
        <v>63</v>
      </c>
      <c r="C17" s="3" t="s">
        <v>36</v>
      </c>
      <c r="D17" s="125" t="s">
        <v>234</v>
      </c>
      <c r="E17" s="24" t="s">
        <v>233</v>
      </c>
      <c r="F17" s="125" t="s">
        <v>238</v>
      </c>
      <c r="G17" s="25" t="s">
        <v>233</v>
      </c>
      <c r="J17" s="137"/>
    </row>
    <row r="18" spans="2:10" s="2" customFormat="1" ht="17.25" customHeight="1" thickBot="1" x14ac:dyDescent="0.2">
      <c r="B18" s="11" t="s">
        <v>63</v>
      </c>
      <c r="C18" s="12" t="s">
        <v>37</v>
      </c>
      <c r="D18" s="13" t="s">
        <v>235</v>
      </c>
      <c r="E18" s="26" t="s">
        <v>233</v>
      </c>
      <c r="F18" s="13" t="s">
        <v>239</v>
      </c>
      <c r="G18" s="27" t="s">
        <v>233</v>
      </c>
      <c r="J18" s="137"/>
    </row>
    <row r="19" spans="2:10" s="2" customFormat="1" ht="17.25" customHeight="1" x14ac:dyDescent="0.15">
      <c r="B19" s="20" t="s">
        <v>65</v>
      </c>
      <c r="C19" s="21" t="s">
        <v>30</v>
      </c>
      <c r="D19" s="212" t="s">
        <v>163</v>
      </c>
      <c r="E19" s="213"/>
      <c r="F19" s="212" t="s">
        <v>258</v>
      </c>
      <c r="G19" s="214"/>
      <c r="J19" s="137"/>
    </row>
    <row r="20" spans="2:10" s="2" customFormat="1" ht="17.25" customHeight="1" x14ac:dyDescent="0.15">
      <c r="B20" s="9" t="s">
        <v>65</v>
      </c>
      <c r="C20" s="3" t="s">
        <v>31</v>
      </c>
      <c r="D20" s="203" t="s">
        <v>163</v>
      </c>
      <c r="E20" s="204"/>
      <c r="F20" s="203" t="s">
        <v>166</v>
      </c>
      <c r="G20" s="205"/>
      <c r="J20" s="137"/>
    </row>
    <row r="21" spans="2:10" s="2" customFormat="1" ht="17.25" customHeight="1" x14ac:dyDescent="0.15">
      <c r="B21" s="9" t="s">
        <v>65</v>
      </c>
      <c r="C21" s="3" t="s">
        <v>32</v>
      </c>
      <c r="D21" s="4" t="s">
        <v>164</v>
      </c>
      <c r="E21" s="24" t="s">
        <v>163</v>
      </c>
      <c r="F21" s="4" t="s">
        <v>170</v>
      </c>
      <c r="G21" s="25" t="s">
        <v>163</v>
      </c>
      <c r="J21" s="137"/>
    </row>
    <row r="22" spans="2:10" s="2" customFormat="1" ht="17.25" customHeight="1" x14ac:dyDescent="0.15">
      <c r="B22" s="9" t="s">
        <v>65</v>
      </c>
      <c r="C22" s="3" t="s">
        <v>33</v>
      </c>
      <c r="D22" s="4" t="s">
        <v>165</v>
      </c>
      <c r="E22" s="24" t="s">
        <v>163</v>
      </c>
      <c r="F22" s="4" t="s">
        <v>171</v>
      </c>
      <c r="G22" s="25" t="s">
        <v>166</v>
      </c>
      <c r="J22" s="137"/>
    </row>
    <row r="23" spans="2:10" s="2" customFormat="1" ht="17.25" customHeight="1" x14ac:dyDescent="0.15">
      <c r="B23" s="9" t="s">
        <v>65</v>
      </c>
      <c r="C23" s="3" t="s">
        <v>34</v>
      </c>
      <c r="D23" s="203" t="s">
        <v>163</v>
      </c>
      <c r="E23" s="204"/>
      <c r="F23" s="203" t="s">
        <v>166</v>
      </c>
      <c r="G23" s="205"/>
      <c r="J23" s="137"/>
    </row>
    <row r="24" spans="2:10" s="2" customFormat="1" ht="17.25" customHeight="1" x14ac:dyDescent="0.15">
      <c r="B24" s="9" t="s">
        <v>65</v>
      </c>
      <c r="C24" s="3" t="s">
        <v>35</v>
      </c>
      <c r="D24" s="203" t="s">
        <v>166</v>
      </c>
      <c r="E24" s="204"/>
      <c r="F24" s="203" t="s">
        <v>163</v>
      </c>
      <c r="G24" s="205"/>
      <c r="J24" s="137"/>
    </row>
    <row r="25" spans="2:10" s="2" customFormat="1" ht="17.25" customHeight="1" x14ac:dyDescent="0.15">
      <c r="B25" s="9" t="s">
        <v>65</v>
      </c>
      <c r="C25" s="3" t="s">
        <v>36</v>
      </c>
      <c r="D25" s="4" t="s">
        <v>167</v>
      </c>
      <c r="E25" s="24" t="s">
        <v>168</v>
      </c>
      <c r="F25" s="4" t="s">
        <v>172</v>
      </c>
      <c r="G25" s="25" t="s">
        <v>163</v>
      </c>
      <c r="J25" s="137"/>
    </row>
    <row r="26" spans="2:10" s="2" customFormat="1" ht="17.25" customHeight="1" thickBot="1" x14ac:dyDescent="0.2">
      <c r="B26" s="11" t="s">
        <v>65</v>
      </c>
      <c r="C26" s="12" t="s">
        <v>37</v>
      </c>
      <c r="D26" s="13" t="s">
        <v>169</v>
      </c>
      <c r="E26" s="26" t="s">
        <v>166</v>
      </c>
      <c r="F26" s="13" t="s">
        <v>173</v>
      </c>
      <c r="G26" s="27" t="s">
        <v>163</v>
      </c>
      <c r="J26" s="137"/>
    </row>
    <row r="27" spans="2:10" s="2" customFormat="1" ht="17.25" customHeight="1" x14ac:dyDescent="0.15">
      <c r="B27" s="16" t="s">
        <v>61</v>
      </c>
      <c r="C27" s="17" t="s">
        <v>30</v>
      </c>
      <c r="D27" s="209" t="s">
        <v>187</v>
      </c>
      <c r="E27" s="210"/>
      <c r="F27" s="209" t="s">
        <v>188</v>
      </c>
      <c r="G27" s="211"/>
      <c r="J27" s="137"/>
    </row>
    <row r="28" spans="2:10" s="2" customFormat="1" ht="17.25" customHeight="1" x14ac:dyDescent="0.15">
      <c r="B28" s="9" t="s">
        <v>61</v>
      </c>
      <c r="C28" s="3" t="s">
        <v>31</v>
      </c>
      <c r="D28" s="206" t="s">
        <v>188</v>
      </c>
      <c r="E28" s="207"/>
      <c r="F28" s="206" t="s">
        <v>194</v>
      </c>
      <c r="G28" s="208"/>
      <c r="J28" s="137"/>
    </row>
    <row r="29" spans="2:10" s="2" customFormat="1" ht="17.25" customHeight="1" x14ac:dyDescent="0.15">
      <c r="B29" s="9" t="s">
        <v>61</v>
      </c>
      <c r="C29" s="3" t="s">
        <v>32</v>
      </c>
      <c r="D29" s="22" t="s">
        <v>189</v>
      </c>
      <c r="E29" s="8" t="s">
        <v>187</v>
      </c>
      <c r="F29" s="22" t="s">
        <v>195</v>
      </c>
      <c r="G29" s="10" t="s">
        <v>188</v>
      </c>
      <c r="J29" s="137"/>
    </row>
    <row r="30" spans="2:10" s="2" customFormat="1" ht="17.25" customHeight="1" x14ac:dyDescent="0.15">
      <c r="B30" s="9" t="s">
        <v>61</v>
      </c>
      <c r="C30" s="3" t="s">
        <v>33</v>
      </c>
      <c r="D30" s="22" t="s">
        <v>190</v>
      </c>
      <c r="E30" s="8" t="s">
        <v>188</v>
      </c>
      <c r="F30" s="22" t="s">
        <v>196</v>
      </c>
      <c r="G30" s="10" t="s">
        <v>197</v>
      </c>
      <c r="J30" s="137"/>
    </row>
    <row r="31" spans="2:10" s="2" customFormat="1" ht="17.25" customHeight="1" x14ac:dyDescent="0.15">
      <c r="B31" s="9" t="s">
        <v>61</v>
      </c>
      <c r="C31" s="3" t="s">
        <v>34</v>
      </c>
      <c r="D31" s="206" t="s">
        <v>191</v>
      </c>
      <c r="E31" s="207"/>
      <c r="F31" s="206" t="s">
        <v>188</v>
      </c>
      <c r="G31" s="208"/>
      <c r="J31" s="137"/>
    </row>
    <row r="32" spans="2:10" s="2" customFormat="1" ht="17.25" customHeight="1" x14ac:dyDescent="0.15">
      <c r="B32" s="9" t="s">
        <v>61</v>
      </c>
      <c r="C32" s="3" t="s">
        <v>35</v>
      </c>
      <c r="D32" s="206" t="s">
        <v>191</v>
      </c>
      <c r="E32" s="207"/>
      <c r="F32" s="206" t="s">
        <v>198</v>
      </c>
      <c r="G32" s="208"/>
      <c r="J32" s="137"/>
    </row>
    <row r="33" spans="1:24" s="2" customFormat="1" ht="17.25" customHeight="1" x14ac:dyDescent="0.15">
      <c r="B33" s="9" t="s">
        <v>61</v>
      </c>
      <c r="C33" s="3" t="s">
        <v>36</v>
      </c>
      <c r="D33" s="22" t="s">
        <v>192</v>
      </c>
      <c r="E33" s="8" t="s">
        <v>307</v>
      </c>
      <c r="F33" s="22" t="s">
        <v>199</v>
      </c>
      <c r="G33" s="10" t="s">
        <v>191</v>
      </c>
      <c r="J33" s="137"/>
    </row>
    <row r="34" spans="1:24" s="2" customFormat="1" ht="17.25" customHeight="1" thickBot="1" x14ac:dyDescent="0.2">
      <c r="B34" s="11" t="s">
        <v>61</v>
      </c>
      <c r="C34" s="12" t="s">
        <v>37</v>
      </c>
      <c r="D34" s="23" t="s">
        <v>193</v>
      </c>
      <c r="E34" s="14" t="s">
        <v>191</v>
      </c>
      <c r="F34" s="23" t="s">
        <v>199</v>
      </c>
      <c r="G34" s="15" t="s">
        <v>191</v>
      </c>
      <c r="J34" s="137"/>
    </row>
    <row r="35" spans="1:24" s="2" customFormat="1" ht="17.25" customHeight="1" x14ac:dyDescent="0.15">
      <c r="C35" s="5"/>
      <c r="E35" s="5"/>
      <c r="G35" s="5"/>
    </row>
    <row r="36" spans="1:24" s="2" customFormat="1" ht="17.25" customHeight="1" x14ac:dyDescent="0.15">
      <c r="B36" s="2" t="s">
        <v>81</v>
      </c>
      <c r="C36" s="5"/>
      <c r="E36" s="5"/>
      <c r="G36" s="5"/>
    </row>
    <row r="37" spans="1:24" s="2" customFormat="1" ht="17.25" customHeight="1" x14ac:dyDescent="0.15">
      <c r="C37" s="28" t="s">
        <v>85</v>
      </c>
      <c r="D37" s="73" t="s">
        <v>297</v>
      </c>
      <c r="E37" s="73" t="s">
        <v>300</v>
      </c>
      <c r="F37" s="73" t="s">
        <v>298</v>
      </c>
      <c r="G37" s="73" t="s">
        <v>299</v>
      </c>
    </row>
    <row r="38" spans="1:24" s="2" customFormat="1" ht="17.25" customHeight="1" thickBot="1" x14ac:dyDescent="0.2">
      <c r="C38" s="3" t="s">
        <v>73</v>
      </c>
      <c r="D38" s="74" t="s">
        <v>303</v>
      </c>
      <c r="E38" s="75" t="s">
        <v>305</v>
      </c>
      <c r="F38" s="75" t="s">
        <v>302</v>
      </c>
      <c r="G38" s="75" t="s">
        <v>306</v>
      </c>
    </row>
    <row r="39" spans="1:24" s="2" customFormat="1" ht="17.25" customHeight="1" thickBot="1" x14ac:dyDescent="0.2">
      <c r="C39" s="3" t="s">
        <v>74</v>
      </c>
      <c r="D39" s="76" t="s">
        <v>303</v>
      </c>
      <c r="E39" s="77" t="s">
        <v>305</v>
      </c>
      <c r="F39" s="78" t="s">
        <v>302</v>
      </c>
      <c r="G39" s="78" t="s">
        <v>301</v>
      </c>
    </row>
    <row r="40" spans="1:24" s="2" customFormat="1" ht="17.25" customHeight="1" thickBot="1" x14ac:dyDescent="0.2">
      <c r="C40" s="3" t="s">
        <v>75</v>
      </c>
      <c r="D40" s="78" t="s">
        <v>301</v>
      </c>
      <c r="E40" s="76" t="s">
        <v>302</v>
      </c>
      <c r="F40" s="77" t="s">
        <v>303</v>
      </c>
      <c r="G40" s="78" t="s">
        <v>305</v>
      </c>
    </row>
    <row r="41" spans="1:24" s="2" customFormat="1" ht="17.25" customHeight="1" thickBot="1" x14ac:dyDescent="0.2">
      <c r="C41" s="3" t="s">
        <v>76</v>
      </c>
      <c r="D41" s="78" t="s">
        <v>305</v>
      </c>
      <c r="E41" s="78" t="s">
        <v>303</v>
      </c>
      <c r="F41" s="76" t="s">
        <v>301</v>
      </c>
      <c r="G41" s="77" t="s">
        <v>302</v>
      </c>
    </row>
    <row r="42" spans="1:24" s="2" customFormat="1" ht="17.25" customHeight="1" thickBot="1" x14ac:dyDescent="0.2">
      <c r="C42" s="3" t="s">
        <v>77</v>
      </c>
      <c r="D42" s="74" t="s">
        <v>303</v>
      </c>
      <c r="E42" s="75" t="s">
        <v>301</v>
      </c>
      <c r="F42" s="75" t="s">
        <v>305</v>
      </c>
      <c r="G42" s="75" t="s">
        <v>302</v>
      </c>
    </row>
    <row r="43" spans="1:24" s="2" customFormat="1" ht="17.25" customHeight="1" thickBot="1" x14ac:dyDescent="0.2">
      <c r="C43" s="3" t="s">
        <v>78</v>
      </c>
      <c r="D43" s="76" t="s">
        <v>301</v>
      </c>
      <c r="E43" s="77" t="s">
        <v>303</v>
      </c>
      <c r="F43" s="78" t="s">
        <v>305</v>
      </c>
      <c r="G43" s="78" t="s">
        <v>302</v>
      </c>
    </row>
    <row r="44" spans="1:24" s="2" customFormat="1" ht="17.25" customHeight="1" thickBot="1" x14ac:dyDescent="0.2">
      <c r="C44" s="3" t="s">
        <v>79</v>
      </c>
      <c r="D44" s="78" t="s">
        <v>305</v>
      </c>
      <c r="E44" s="76" t="s">
        <v>303</v>
      </c>
      <c r="F44" s="77" t="s">
        <v>301</v>
      </c>
      <c r="G44" s="78" t="s">
        <v>302</v>
      </c>
    </row>
    <row r="45" spans="1:24" s="2" customFormat="1" ht="17.25" customHeight="1" thickBot="1" x14ac:dyDescent="0.2">
      <c r="C45" s="3" t="s">
        <v>80</v>
      </c>
      <c r="D45" s="78" t="s">
        <v>302</v>
      </c>
      <c r="E45" s="78" t="s">
        <v>303</v>
      </c>
      <c r="F45" s="76" t="s">
        <v>301</v>
      </c>
      <c r="G45" s="77" t="s">
        <v>305</v>
      </c>
    </row>
    <row r="46" spans="1:24" ht="62.25" customHeight="1" x14ac:dyDescent="0.15"/>
    <row r="47" spans="1:24" ht="25.5" customHeight="1" thickBot="1" x14ac:dyDescent="0.2"/>
    <row r="48" spans="1:24" ht="13.5" x14ac:dyDescent="0.15">
      <c r="A48" s="39" t="str">
        <f>IF($G$38="","",HLOOKUP(B48,$D$37:$G$45,2,FALSE)&amp;"１位")</f>
        <v>A１位</v>
      </c>
      <c r="B48" s="20" t="str">
        <f>B33</f>
        <v>茨城</v>
      </c>
      <c r="C48" s="21" t="str">
        <f>J33&amp;C33</f>
        <v>女子個人形</v>
      </c>
      <c r="D48" s="111" t="str">
        <f t="shared" ref="D48:G48" si="0">D33</f>
        <v>吉澤なぎさ</v>
      </c>
      <c r="E48" s="34" t="str">
        <f t="shared" si="0"/>
        <v>東洋大学附属牛久</v>
      </c>
      <c r="F48" s="111" t="str">
        <f t="shared" si="0"/>
        <v>小林　里菜</v>
      </c>
      <c r="G48" s="35" t="str">
        <f t="shared" si="0"/>
        <v>水城</v>
      </c>
      <c r="Q48" s="115"/>
      <c r="R48" s="115"/>
      <c r="S48" s="115"/>
      <c r="T48" s="115"/>
      <c r="U48" s="115"/>
      <c r="V48" s="115"/>
      <c r="W48" s="115"/>
      <c r="X48" s="115"/>
    </row>
    <row r="49" spans="1:24" ht="13.5" x14ac:dyDescent="0.15">
      <c r="A49" s="39" t="str">
        <f>IF($G$38="","",HLOOKUP(B49,$D$37:$G$45,2,FALSE)&amp;"１位")</f>
        <v>D１位</v>
      </c>
      <c r="B49" s="9" t="str">
        <f>B9</f>
        <v>群馬</v>
      </c>
      <c r="C49" s="3" t="str">
        <f>J9&amp;C9</f>
        <v>女子個人形</v>
      </c>
      <c r="D49" s="96" t="str">
        <f t="shared" ref="D49:G49" si="1">D9</f>
        <v>宮内　香澄</v>
      </c>
      <c r="E49" s="29" t="str">
        <f t="shared" si="1"/>
        <v>県立前橋工業</v>
      </c>
      <c r="F49" s="96" t="str">
        <f t="shared" si="1"/>
        <v>石倉　萌香</v>
      </c>
      <c r="G49" s="33" t="str">
        <f t="shared" si="1"/>
        <v>県立前橋工業</v>
      </c>
      <c r="Q49" s="115"/>
      <c r="R49" s="115"/>
      <c r="S49" s="115"/>
      <c r="T49" s="115"/>
      <c r="U49" s="115"/>
      <c r="V49" s="115"/>
      <c r="W49" s="115"/>
      <c r="X49" s="115"/>
    </row>
    <row r="50" spans="1:24" ht="13.5" x14ac:dyDescent="0.15">
      <c r="A50" s="39" t="str">
        <f>IF($G$38="","",HLOOKUP(B50,$D$37:$G$45,2,FALSE)&amp;"１位")</f>
        <v>C１位</v>
      </c>
      <c r="B50" s="9" t="str">
        <f>B25</f>
        <v>埼玉</v>
      </c>
      <c r="C50" s="3" t="str">
        <f>J25&amp;C25</f>
        <v>女子個人形</v>
      </c>
      <c r="D50" s="96" t="str">
        <f t="shared" ref="D50:G50" si="2">D25</f>
        <v>小林　美帆</v>
      </c>
      <c r="E50" s="29" t="str">
        <f t="shared" si="2"/>
        <v>栄北</v>
      </c>
      <c r="F50" s="96" t="str">
        <f t="shared" si="2"/>
        <v>大内　郁美</v>
      </c>
      <c r="G50" s="33" t="str">
        <f t="shared" si="2"/>
        <v>埼玉栄</v>
      </c>
      <c r="Q50" s="115"/>
      <c r="R50" s="115"/>
      <c r="S50" s="115"/>
      <c r="T50" s="115"/>
      <c r="U50" s="115"/>
      <c r="V50" s="115"/>
      <c r="W50" s="115"/>
      <c r="X50" s="115"/>
    </row>
    <row r="51" spans="1:24" ht="14.25" thickBot="1" x14ac:dyDescent="0.2">
      <c r="A51" s="39" t="str">
        <f>IF($G$38="","",HLOOKUP(B51,$D$37:$G$45,2,FALSE)&amp;"１位")</f>
        <v>B１位</v>
      </c>
      <c r="B51" s="11" t="str">
        <f>B17</f>
        <v>栃木</v>
      </c>
      <c r="C51" s="12" t="str">
        <f>J17&amp;C17</f>
        <v>女子個人形</v>
      </c>
      <c r="D51" s="98" t="str">
        <f t="shared" ref="D51:G51" si="3">D17</f>
        <v>柳澤　花月</v>
      </c>
      <c r="E51" s="94" t="str">
        <f t="shared" si="3"/>
        <v>宇都宮文星女子</v>
      </c>
      <c r="F51" s="98" t="str">
        <f t="shared" si="3"/>
        <v>秋澤　裕里奈</v>
      </c>
      <c r="G51" s="100" t="str">
        <f t="shared" si="3"/>
        <v>宇都宮文星女子</v>
      </c>
      <c r="Q51" s="115"/>
      <c r="R51" s="115"/>
      <c r="S51" s="115"/>
      <c r="T51" s="115"/>
      <c r="U51" s="115"/>
      <c r="V51" s="115"/>
      <c r="W51" s="115"/>
      <c r="X51" s="115"/>
    </row>
    <row r="52" spans="1:24" ht="13.5" x14ac:dyDescent="0.15">
      <c r="A52" s="39" t="str">
        <f>IF($G$39="","",HLOOKUP(B52,$D$37:$G$45,3,FALSE)&amp;"１位")</f>
        <v>A１位</v>
      </c>
      <c r="B52" s="16" t="str">
        <f>B29</f>
        <v>茨城</v>
      </c>
      <c r="C52" s="17" t="str">
        <f>J29&amp;C29</f>
        <v>男子個人形</v>
      </c>
      <c r="D52" s="112" t="str">
        <f t="shared" ref="D52:G52" si="4">D29</f>
        <v>戸坂　　凌</v>
      </c>
      <c r="E52" s="68" t="str">
        <f t="shared" si="4"/>
        <v>水城</v>
      </c>
      <c r="F52" s="112" t="str">
        <f t="shared" si="4"/>
        <v>内田湧大郎</v>
      </c>
      <c r="G52" s="69" t="str">
        <f t="shared" si="4"/>
        <v>東洋大学附属牛久</v>
      </c>
      <c r="Q52" s="115"/>
      <c r="R52" s="115"/>
      <c r="S52" s="115"/>
      <c r="T52" s="115"/>
      <c r="U52" s="115"/>
      <c r="V52" s="115"/>
      <c r="W52" s="115"/>
      <c r="X52" s="115"/>
    </row>
    <row r="53" spans="1:24" ht="13.5" x14ac:dyDescent="0.15">
      <c r="A53" s="39" t="str">
        <f>IF($G$39="","",HLOOKUP(B53,$D$37:$G$45,3,FALSE)&amp;"１位")</f>
        <v>D１位</v>
      </c>
      <c r="B53" s="9" t="str">
        <f>B5</f>
        <v>群馬</v>
      </c>
      <c r="C53" s="3" t="str">
        <f>J5&amp;C5</f>
        <v>男子個人形</v>
      </c>
      <c r="D53" s="96" t="str">
        <f t="shared" ref="D53:G53" si="5">D5</f>
        <v>鈴木　捷太</v>
      </c>
      <c r="E53" s="29" t="str">
        <f t="shared" si="5"/>
        <v>県立太田</v>
      </c>
      <c r="F53" s="96" t="str">
        <f t="shared" si="5"/>
        <v>福田　峻也</v>
      </c>
      <c r="G53" s="33" t="str">
        <f t="shared" si="5"/>
        <v>県立前橋工業</v>
      </c>
      <c r="Q53" s="115"/>
      <c r="R53" s="115"/>
      <c r="S53" s="115"/>
      <c r="T53" s="115"/>
      <c r="U53" s="115"/>
      <c r="V53" s="115"/>
      <c r="W53" s="115"/>
      <c r="X53" s="115"/>
    </row>
    <row r="54" spans="1:24" ht="13.5" x14ac:dyDescent="0.15">
      <c r="A54" s="39" t="str">
        <f>IF($G$39="","",HLOOKUP(B54,$D$37:$G$45,3,FALSE)&amp;"１位")</f>
        <v>C１位</v>
      </c>
      <c r="B54" s="9" t="str">
        <f>B21</f>
        <v>埼玉</v>
      </c>
      <c r="C54" s="3" t="str">
        <f>J21&amp;C21</f>
        <v>男子個人形</v>
      </c>
      <c r="D54" s="96" t="str">
        <f t="shared" ref="D54:G54" si="6">D21</f>
        <v>大家　廉</v>
      </c>
      <c r="E54" s="29" t="str">
        <f t="shared" si="6"/>
        <v>埼玉栄</v>
      </c>
      <c r="F54" s="96" t="str">
        <f t="shared" si="6"/>
        <v>中村　隆聖</v>
      </c>
      <c r="G54" s="33" t="str">
        <f t="shared" si="6"/>
        <v>埼玉栄</v>
      </c>
      <c r="Q54" s="115"/>
      <c r="R54" s="115"/>
      <c r="S54" s="115"/>
      <c r="T54" s="115"/>
      <c r="U54" s="115"/>
      <c r="V54" s="115"/>
      <c r="W54" s="115"/>
      <c r="X54" s="115"/>
    </row>
    <row r="55" spans="1:24" ht="14.25" thickBot="1" x14ac:dyDescent="0.2">
      <c r="A55" s="39" t="str">
        <f>IF($G$39="","",HLOOKUP(B55,$D$37:$G$45,3,FALSE)&amp;"１位")</f>
        <v>B１位</v>
      </c>
      <c r="B55" s="11" t="str">
        <f>B13</f>
        <v>栃木</v>
      </c>
      <c r="C55" s="12" t="str">
        <f>J13&amp;C13</f>
        <v>男子個人形</v>
      </c>
      <c r="D55" s="98" t="str">
        <f t="shared" ref="D55:G55" si="7">D13</f>
        <v>上山　知樹</v>
      </c>
      <c r="E55" s="94" t="str">
        <f t="shared" si="7"/>
        <v>県立宇都宮商業</v>
      </c>
      <c r="F55" s="98" t="str">
        <f t="shared" si="7"/>
        <v>帖地　拓也</v>
      </c>
      <c r="G55" s="100" t="str">
        <f t="shared" si="7"/>
        <v>作新学院</v>
      </c>
      <c r="Q55" s="115"/>
      <c r="R55" s="115"/>
      <c r="S55" s="115"/>
      <c r="T55" s="115"/>
      <c r="U55" s="115"/>
      <c r="V55" s="115"/>
      <c r="W55" s="115"/>
      <c r="X55" s="115"/>
    </row>
    <row r="56" spans="1:24" ht="13.5" x14ac:dyDescent="0.15">
      <c r="A56" s="39" t="str">
        <f>IF($G$40="","",HLOOKUP(B56,$D$37:$G$45,4,FALSE)&amp;"１位")</f>
        <v>B１位</v>
      </c>
      <c r="B56" s="20" t="str">
        <f>B31</f>
        <v>茨城</v>
      </c>
      <c r="C56" s="21" t="str">
        <f>J31&amp;C31</f>
        <v>女子団体形</v>
      </c>
      <c r="D56" s="95" t="str">
        <f t="shared" ref="D56:F56" si="8">D31</f>
        <v>水城</v>
      </c>
      <c r="E56" s="31"/>
      <c r="F56" s="95" t="str">
        <f t="shared" si="8"/>
        <v>東洋大学附属牛久</v>
      </c>
      <c r="G56" s="32"/>
      <c r="Q56" s="115"/>
      <c r="R56" s="115"/>
      <c r="S56" s="115"/>
      <c r="T56" s="115"/>
      <c r="U56" s="115"/>
      <c r="V56" s="115"/>
      <c r="W56" s="115"/>
      <c r="X56" s="115"/>
    </row>
    <row r="57" spans="1:24" ht="13.5" x14ac:dyDescent="0.15">
      <c r="A57" s="39" t="str">
        <f>IF($G$40="","",HLOOKUP(B57,$D$37:$G$45,4,FALSE)&amp;"１位")</f>
        <v>C１位</v>
      </c>
      <c r="B57" s="9" t="str">
        <f>B7</f>
        <v>群馬</v>
      </c>
      <c r="C57" s="3" t="str">
        <f>J7&amp;C7</f>
        <v>女子団体形</v>
      </c>
      <c r="D57" s="96" t="str">
        <f t="shared" ref="D57:F57" si="9">D7</f>
        <v>県立前橋工業</v>
      </c>
      <c r="E57" s="29"/>
      <c r="F57" s="96" t="str">
        <f t="shared" si="9"/>
        <v>高崎商科大学附属</v>
      </c>
      <c r="G57" s="33"/>
      <c r="Q57" s="115"/>
      <c r="R57" s="115"/>
      <c r="S57" s="115"/>
      <c r="T57" s="115"/>
      <c r="U57" s="115"/>
      <c r="V57" s="115"/>
      <c r="W57" s="115"/>
      <c r="X57" s="115"/>
    </row>
    <row r="58" spans="1:24" ht="13.5" x14ac:dyDescent="0.15">
      <c r="A58" s="39" t="str">
        <f>IF($G$40="","",HLOOKUP(B58,$D$37:$G$45,4,FALSE)&amp;"１位")</f>
        <v>A１位</v>
      </c>
      <c r="B58" s="9" t="str">
        <f>B23</f>
        <v>埼玉</v>
      </c>
      <c r="C58" s="3" t="str">
        <f>J23&amp;C23</f>
        <v>女子団体形</v>
      </c>
      <c r="D58" s="96" t="str">
        <f t="shared" ref="D58:F58" si="10">D23</f>
        <v>埼玉栄</v>
      </c>
      <c r="E58" s="29"/>
      <c r="F58" s="96" t="str">
        <f t="shared" si="10"/>
        <v>花咲徳栄</v>
      </c>
      <c r="G58" s="33"/>
      <c r="Q58" s="115"/>
      <c r="R58" s="115"/>
      <c r="S58" s="115"/>
      <c r="T58" s="115"/>
      <c r="U58" s="115"/>
      <c r="V58" s="115"/>
      <c r="W58" s="115"/>
      <c r="X58" s="115"/>
    </row>
    <row r="59" spans="1:24" ht="14.25" thickBot="1" x14ac:dyDescent="0.2">
      <c r="A59" s="39" t="str">
        <f>IF($G$40="","",HLOOKUP(B59,$D$37:$G$45,4,FALSE)&amp;"１位")</f>
        <v>D１位</v>
      </c>
      <c r="B59" s="11" t="str">
        <f>B15</f>
        <v>栃木</v>
      </c>
      <c r="C59" s="12" t="str">
        <f>J15&amp;C15</f>
        <v>女子団体形</v>
      </c>
      <c r="D59" s="98" t="str">
        <f t="shared" ref="D59:F59" si="11">D15</f>
        <v>宇都宮文星女子</v>
      </c>
      <c r="E59" s="94"/>
      <c r="F59" s="98" t="str">
        <f t="shared" si="11"/>
        <v>作新学院</v>
      </c>
      <c r="G59" s="100"/>
      <c r="Q59" s="115"/>
      <c r="R59" s="115"/>
      <c r="S59" s="115"/>
      <c r="T59" s="115"/>
      <c r="U59" s="115"/>
      <c r="V59" s="115"/>
      <c r="W59" s="115"/>
      <c r="X59" s="115"/>
    </row>
    <row r="60" spans="1:24" ht="13.5" x14ac:dyDescent="0.15">
      <c r="A60" s="39" t="str">
        <f>IF($G$41="","",HLOOKUP(B60,$D$37:$G$45,5,FALSE)&amp;"１位")</f>
        <v>D１位</v>
      </c>
      <c r="B60" s="16" t="str">
        <f>B27</f>
        <v>茨城</v>
      </c>
      <c r="C60" s="17" t="str">
        <f>J27&amp;C27</f>
        <v>男子団体形</v>
      </c>
      <c r="D60" s="99" t="str">
        <f t="shared" ref="D60:F60" si="12">D27</f>
        <v>水城</v>
      </c>
      <c r="E60" s="37"/>
      <c r="F60" s="99" t="str">
        <f t="shared" si="12"/>
        <v>東洋大学附属牛久</v>
      </c>
      <c r="G60" s="38"/>
      <c r="Q60" s="115"/>
      <c r="R60" s="115"/>
      <c r="S60" s="115"/>
      <c r="T60" s="115"/>
      <c r="U60" s="115"/>
      <c r="V60" s="115"/>
      <c r="W60" s="115"/>
      <c r="X60" s="115"/>
    </row>
    <row r="61" spans="1:24" ht="13.5" x14ac:dyDescent="0.15">
      <c r="A61" s="39" t="str">
        <f>IF($G$41="","",HLOOKUP(B61,$D$37:$G$45,5,FALSE)&amp;"１位")</f>
        <v>A１位</v>
      </c>
      <c r="B61" s="9" t="str">
        <f>B3</f>
        <v>群馬</v>
      </c>
      <c r="C61" s="3" t="str">
        <f>J3&amp;C3</f>
        <v>男子団体形</v>
      </c>
      <c r="D61" s="96" t="str">
        <f t="shared" ref="D61:F61" si="13">D3</f>
        <v>県立前橋工業</v>
      </c>
      <c r="E61" s="29"/>
      <c r="F61" s="96" t="str">
        <f t="shared" si="13"/>
        <v>高崎商科大学附属</v>
      </c>
      <c r="G61" s="33"/>
      <c r="Q61" s="115"/>
      <c r="R61" s="115"/>
      <c r="S61" s="115"/>
      <c r="T61" s="115"/>
      <c r="U61" s="115"/>
      <c r="V61" s="115"/>
      <c r="W61" s="115"/>
      <c r="X61" s="115"/>
    </row>
    <row r="62" spans="1:24" ht="13.5" x14ac:dyDescent="0.15">
      <c r="A62" s="39" t="str">
        <f>IF($G$41="","",HLOOKUP(B62,$D$37:$G$45,5,FALSE)&amp;"１位")</f>
        <v>B１位</v>
      </c>
      <c r="B62" s="9" t="str">
        <f>B19</f>
        <v>埼玉</v>
      </c>
      <c r="C62" s="3" t="str">
        <f>J19&amp;C19</f>
        <v>男子団体形</v>
      </c>
      <c r="D62" s="96" t="str">
        <f t="shared" ref="D62:F62" si="14">D19</f>
        <v>埼玉栄</v>
      </c>
      <c r="E62" s="29"/>
      <c r="F62" s="96" t="str">
        <f t="shared" si="14"/>
        <v>浦和実業学園</v>
      </c>
      <c r="G62" s="33"/>
      <c r="Q62" s="115"/>
      <c r="R62" s="115"/>
      <c r="S62" s="115"/>
      <c r="T62" s="115"/>
      <c r="U62" s="115"/>
      <c r="V62" s="115"/>
      <c r="W62" s="115"/>
      <c r="X62" s="115"/>
    </row>
    <row r="63" spans="1:24" ht="14.25" thickBot="1" x14ac:dyDescent="0.2">
      <c r="A63" s="39" t="str">
        <f>IF($G$41="","",HLOOKUP(B63,$D$37:$G$45,5,FALSE)&amp;"１位")</f>
        <v>C１位</v>
      </c>
      <c r="B63" s="11" t="str">
        <f>B11</f>
        <v>栃木</v>
      </c>
      <c r="C63" s="12" t="str">
        <f>J11&amp;C11</f>
        <v>男子団体形</v>
      </c>
      <c r="D63" s="98" t="str">
        <f t="shared" ref="D63:F63" si="15">D11</f>
        <v>作新学院</v>
      </c>
      <c r="E63" s="94"/>
      <c r="F63" s="98" t="str">
        <f t="shared" si="15"/>
        <v>県立栃木商業</v>
      </c>
      <c r="G63" s="100"/>
      <c r="Q63" s="115"/>
      <c r="R63" s="115"/>
      <c r="S63" s="115"/>
      <c r="T63" s="115"/>
      <c r="U63" s="115"/>
      <c r="V63" s="115"/>
      <c r="W63" s="115"/>
      <c r="X63" s="115"/>
    </row>
    <row r="64" spans="1:24" ht="13.5" x14ac:dyDescent="0.15">
      <c r="A64" s="39" t="str">
        <f>IF($G$42="","",HLOOKUP(B64,$D$37:$G$45,6,FALSE)&amp;"１位")</f>
        <v>C１位</v>
      </c>
      <c r="B64" s="20" t="str">
        <f>B34</f>
        <v>茨城</v>
      </c>
      <c r="C64" s="21" t="str">
        <f>J34&amp;C34</f>
        <v>女子個人組手</v>
      </c>
      <c r="D64" s="111" t="str">
        <f t="shared" ref="D64:G64" si="16">D34</f>
        <v>佐藤早和子</v>
      </c>
      <c r="E64" s="34" t="str">
        <f t="shared" si="16"/>
        <v>水城</v>
      </c>
      <c r="F64" s="111" t="str">
        <f t="shared" si="16"/>
        <v>小林　里菜</v>
      </c>
      <c r="G64" s="35" t="str">
        <f t="shared" si="16"/>
        <v>水城</v>
      </c>
      <c r="Q64" s="115"/>
      <c r="R64" s="115"/>
      <c r="S64" s="115"/>
      <c r="T64" s="115"/>
      <c r="U64" s="115"/>
      <c r="V64" s="115"/>
      <c r="W64" s="115"/>
      <c r="X64" s="115"/>
    </row>
    <row r="65" spans="1:24" ht="13.5" x14ac:dyDescent="0.15">
      <c r="A65" s="39" t="str">
        <f>IF($G$42="","",HLOOKUP(B65,$D$37:$G$45,6,FALSE)&amp;"１位")</f>
        <v>D１位</v>
      </c>
      <c r="B65" s="9" t="str">
        <f>B10</f>
        <v>群馬</v>
      </c>
      <c r="C65" s="3" t="str">
        <f>J10&amp;C10</f>
        <v>女子個人組手</v>
      </c>
      <c r="D65" s="96" t="str">
        <f t="shared" ref="D65:G65" si="17">D10</f>
        <v>清水　美穂</v>
      </c>
      <c r="E65" s="29" t="str">
        <f t="shared" si="17"/>
        <v>東京農業大学第二</v>
      </c>
      <c r="F65" s="96" t="str">
        <f t="shared" si="17"/>
        <v>川村　真以</v>
      </c>
      <c r="G65" s="33" t="str">
        <f t="shared" si="17"/>
        <v>高崎商科大学附属</v>
      </c>
      <c r="Q65" s="115"/>
      <c r="R65" s="115"/>
      <c r="S65" s="115"/>
      <c r="T65" s="115"/>
      <c r="U65" s="115"/>
      <c r="V65" s="115"/>
      <c r="W65" s="115"/>
      <c r="X65" s="115"/>
    </row>
    <row r="66" spans="1:24" ht="13.5" x14ac:dyDescent="0.15">
      <c r="A66" s="39" t="str">
        <f>IF($G$42="","",HLOOKUP(B66,$D$37:$G$45,6,FALSE)&amp;"１位")</f>
        <v>B１位</v>
      </c>
      <c r="B66" s="9" t="str">
        <f>B26</f>
        <v>埼玉</v>
      </c>
      <c r="C66" s="3" t="str">
        <f>J26&amp;C26</f>
        <v>女子個人組手</v>
      </c>
      <c r="D66" s="96" t="str">
        <f t="shared" ref="D66:G66" si="18">D26</f>
        <v>川崎　由璃子</v>
      </c>
      <c r="E66" s="29" t="str">
        <f t="shared" si="18"/>
        <v>花咲徳栄</v>
      </c>
      <c r="F66" s="96" t="str">
        <f t="shared" si="18"/>
        <v>上山　玲奈</v>
      </c>
      <c r="G66" s="33" t="str">
        <f t="shared" si="18"/>
        <v>埼玉栄</v>
      </c>
      <c r="Q66" s="115"/>
      <c r="R66" s="115"/>
      <c r="S66" s="115"/>
      <c r="T66" s="115"/>
      <c r="U66" s="115"/>
      <c r="V66" s="115"/>
      <c r="W66" s="115"/>
      <c r="X66" s="115"/>
    </row>
    <row r="67" spans="1:24" ht="14.25" thickBot="1" x14ac:dyDescent="0.2">
      <c r="A67" s="39" t="str">
        <f>IF($G$42="","",HLOOKUP(B67,$D$37:$G$45,6,FALSE)&amp;"１位")</f>
        <v>A１位</v>
      </c>
      <c r="B67" s="9" t="str">
        <f>B18</f>
        <v>栃木</v>
      </c>
      <c r="C67" s="70" t="str">
        <f>J18&amp;C18</f>
        <v>女子個人組手</v>
      </c>
      <c r="D67" s="113" t="str">
        <f t="shared" ref="D67:G67" si="19">D18</f>
        <v>小出　愛実</v>
      </c>
      <c r="E67" s="110" t="str">
        <f t="shared" si="19"/>
        <v>宇都宮文星女子</v>
      </c>
      <c r="F67" s="113" t="str">
        <f t="shared" si="19"/>
        <v>亀山　陽南子</v>
      </c>
      <c r="G67" s="114" t="str">
        <f t="shared" si="19"/>
        <v>宇都宮文星女子</v>
      </c>
      <c r="Q67" s="115"/>
      <c r="R67" s="115"/>
      <c r="S67" s="115"/>
      <c r="T67" s="115"/>
      <c r="U67" s="115"/>
      <c r="V67" s="115"/>
      <c r="W67" s="115"/>
      <c r="X67" s="115"/>
    </row>
    <row r="68" spans="1:24" ht="13.5" x14ac:dyDescent="0.15">
      <c r="A68" s="39" t="str">
        <f>IF($G$43="","",HLOOKUP(B68,$D$37:$G$45,7,FALSE)&amp;"１位")</f>
        <v>D１位</v>
      </c>
      <c r="B68" s="20" t="str">
        <f>B30</f>
        <v>茨城</v>
      </c>
      <c r="C68" s="21" t="str">
        <f>J30&amp;C30</f>
        <v>男子個人組手</v>
      </c>
      <c r="D68" s="111" t="str">
        <f t="shared" ref="D68:G68" si="20">D30</f>
        <v>松崎　竜大</v>
      </c>
      <c r="E68" s="34" t="str">
        <f t="shared" si="20"/>
        <v>東洋大学附属牛久</v>
      </c>
      <c r="F68" s="111" t="str">
        <f t="shared" si="20"/>
        <v>吉岡　賢祐</v>
      </c>
      <c r="G68" s="35" t="str">
        <f t="shared" si="20"/>
        <v>県立水戸商業</v>
      </c>
      <c r="Q68" s="115"/>
      <c r="R68" s="115"/>
      <c r="S68" s="115"/>
      <c r="T68" s="115"/>
      <c r="U68" s="115"/>
      <c r="V68" s="115"/>
      <c r="W68" s="115"/>
      <c r="X68" s="115"/>
    </row>
    <row r="69" spans="1:24" ht="13.5" x14ac:dyDescent="0.15">
      <c r="A69" s="39" t="str">
        <f>IF($G$43="","",HLOOKUP(B69,$D$37:$G$45,7,FALSE)&amp;"１位")</f>
        <v>C１位</v>
      </c>
      <c r="B69" s="9" t="str">
        <f>B6</f>
        <v>群馬</v>
      </c>
      <c r="C69" s="3" t="str">
        <f>J6&amp;C6</f>
        <v>男子個人組手</v>
      </c>
      <c r="D69" s="96" t="str">
        <f t="shared" ref="D69:G69" si="21">D6</f>
        <v>山田龍太郎</v>
      </c>
      <c r="E69" s="29" t="str">
        <f t="shared" si="21"/>
        <v>高崎商科大学附属</v>
      </c>
      <c r="F69" s="96" t="str">
        <f t="shared" si="21"/>
        <v>清水　克哉</v>
      </c>
      <c r="G69" s="33" t="str">
        <f t="shared" si="21"/>
        <v>県立高崎商業</v>
      </c>
      <c r="Q69" s="115"/>
      <c r="R69" s="115"/>
      <c r="S69" s="115"/>
      <c r="T69" s="115"/>
      <c r="U69" s="115"/>
      <c r="V69" s="115"/>
      <c r="W69" s="115"/>
      <c r="X69" s="115"/>
    </row>
    <row r="70" spans="1:24" ht="13.5" x14ac:dyDescent="0.15">
      <c r="A70" s="39" t="str">
        <f>IF($G$43="","",HLOOKUP(B70,$D$37:$G$45,7,FALSE)&amp;"１位")</f>
        <v>B１位</v>
      </c>
      <c r="B70" s="9" t="str">
        <f>B22</f>
        <v>埼玉</v>
      </c>
      <c r="C70" s="3" t="str">
        <f>J22&amp;C22</f>
        <v>男子個人組手</v>
      </c>
      <c r="D70" s="96" t="str">
        <f t="shared" ref="D70:G70" si="22">D22</f>
        <v>伊藤　武蔵</v>
      </c>
      <c r="E70" s="29" t="str">
        <f t="shared" si="22"/>
        <v>埼玉栄</v>
      </c>
      <c r="F70" s="96" t="str">
        <f t="shared" si="22"/>
        <v>小熊　章太郎</v>
      </c>
      <c r="G70" s="33" t="str">
        <f t="shared" si="22"/>
        <v>花咲徳栄</v>
      </c>
      <c r="Q70" s="115"/>
      <c r="R70" s="115"/>
      <c r="S70" s="115"/>
      <c r="T70" s="115"/>
      <c r="U70" s="115"/>
      <c r="V70" s="115"/>
      <c r="W70" s="115"/>
      <c r="X70" s="115"/>
    </row>
    <row r="71" spans="1:24" ht="14.25" thickBot="1" x14ac:dyDescent="0.2">
      <c r="A71" s="39" t="str">
        <f>IF($G$43="","",HLOOKUP(B71,$D$37:$G$45,7,FALSE)&amp;"１位")</f>
        <v>A１位</v>
      </c>
      <c r="B71" s="11" t="str">
        <f>B14</f>
        <v>栃木</v>
      </c>
      <c r="C71" s="12" t="str">
        <f>J14&amp;C14</f>
        <v>男子個人組手</v>
      </c>
      <c r="D71" s="98" t="str">
        <f t="shared" ref="D71:G71" si="23">D14</f>
        <v>帖地　拓也</v>
      </c>
      <c r="E71" s="94" t="str">
        <f t="shared" si="23"/>
        <v>作新学院</v>
      </c>
      <c r="F71" s="98" t="str">
        <f t="shared" si="23"/>
        <v>金指　達也</v>
      </c>
      <c r="G71" s="100" t="str">
        <f t="shared" si="23"/>
        <v>作新学院</v>
      </c>
      <c r="Q71" s="115"/>
      <c r="R71" s="115"/>
      <c r="S71" s="115"/>
      <c r="T71" s="115"/>
      <c r="U71" s="115"/>
      <c r="V71" s="115"/>
      <c r="W71" s="115"/>
      <c r="X71" s="115"/>
    </row>
    <row r="72" spans="1:24" ht="13.5" x14ac:dyDescent="0.15">
      <c r="A72" s="39" t="str">
        <f>IF($G$44="","",HLOOKUP(B72,$D$37:$G$45,8,FALSE)&amp;"１位")</f>
        <v>D１位</v>
      </c>
      <c r="B72" s="16" t="str">
        <f>B32</f>
        <v>茨城</v>
      </c>
      <c r="C72" s="17" t="str">
        <f>J32&amp;C32</f>
        <v>女子団体組手</v>
      </c>
      <c r="D72" s="95" t="str">
        <f t="shared" ref="D72:F72" si="24">D32</f>
        <v>水城</v>
      </c>
      <c r="E72" s="31"/>
      <c r="F72" s="95" t="str">
        <f t="shared" si="24"/>
        <v>県立水戸商業</v>
      </c>
      <c r="G72" s="32"/>
      <c r="Q72" s="115"/>
      <c r="R72" s="115"/>
      <c r="S72" s="115"/>
      <c r="T72" s="115"/>
      <c r="U72" s="115"/>
      <c r="V72" s="115"/>
      <c r="W72" s="115"/>
      <c r="X72" s="115"/>
    </row>
    <row r="73" spans="1:24" ht="13.5" x14ac:dyDescent="0.15">
      <c r="A73" s="39" t="str">
        <f>IF($G$44="","",HLOOKUP(B73,$D$37:$G$45,8,FALSE)&amp;"１位")</f>
        <v>A１位</v>
      </c>
      <c r="B73" s="9" t="str">
        <f>B8</f>
        <v>群馬</v>
      </c>
      <c r="C73" s="3" t="str">
        <f>J8&amp;C8</f>
        <v>女子団体組手</v>
      </c>
      <c r="D73" s="96" t="str">
        <f t="shared" ref="D73:F73" si="25">D8</f>
        <v>高崎商科大学附属</v>
      </c>
      <c r="E73" s="29"/>
      <c r="F73" s="96" t="str">
        <f t="shared" si="25"/>
        <v>東京農業大学第二</v>
      </c>
      <c r="G73" s="33"/>
      <c r="Q73" s="115"/>
      <c r="R73" s="115"/>
      <c r="S73" s="115"/>
      <c r="T73" s="115"/>
      <c r="U73" s="115"/>
      <c r="V73" s="115"/>
      <c r="W73" s="115"/>
      <c r="X73" s="115"/>
    </row>
    <row r="74" spans="1:24" ht="13.5" x14ac:dyDescent="0.15">
      <c r="A74" s="39" t="str">
        <f>IF($G$44="","",HLOOKUP(B74,$D$37:$G$45,8,FALSE)&amp;"１位")</f>
        <v>B１位</v>
      </c>
      <c r="B74" s="9" t="str">
        <f>B24</f>
        <v>埼玉</v>
      </c>
      <c r="C74" s="3" t="str">
        <f>J24&amp;C24</f>
        <v>女子団体組手</v>
      </c>
      <c r="D74" s="96" t="str">
        <f t="shared" ref="D74:F74" si="26">D24</f>
        <v>花咲徳栄</v>
      </c>
      <c r="E74" s="29"/>
      <c r="F74" s="96" t="str">
        <f t="shared" si="26"/>
        <v>埼玉栄</v>
      </c>
      <c r="G74" s="33"/>
      <c r="Q74" s="115"/>
      <c r="R74" s="115"/>
      <c r="S74" s="115"/>
      <c r="T74" s="115"/>
      <c r="U74" s="115"/>
      <c r="V74" s="115"/>
      <c r="W74" s="115"/>
      <c r="X74" s="115"/>
    </row>
    <row r="75" spans="1:24" ht="14.25" thickBot="1" x14ac:dyDescent="0.2">
      <c r="A75" s="39" t="str">
        <f>IF($G$44="","",HLOOKUP(B75,$D$37:$G$45,8,FALSE)&amp;"１位")</f>
        <v>C１位</v>
      </c>
      <c r="B75" s="9" t="str">
        <f>B16</f>
        <v>栃木</v>
      </c>
      <c r="C75" s="70" t="str">
        <f>J16&amp;C16</f>
        <v>女子団体組手</v>
      </c>
      <c r="D75" s="113" t="str">
        <f t="shared" ref="D75:F75" si="27">D16</f>
        <v>宇都宮文星女子</v>
      </c>
      <c r="E75" s="94"/>
      <c r="F75" s="113" t="str">
        <f t="shared" si="27"/>
        <v>作新学院</v>
      </c>
      <c r="G75" s="100"/>
      <c r="Q75" s="115"/>
      <c r="R75" s="115"/>
      <c r="S75" s="115"/>
      <c r="T75" s="115"/>
      <c r="U75" s="115"/>
      <c r="V75" s="115"/>
      <c r="W75" s="115"/>
      <c r="X75" s="115"/>
    </row>
    <row r="76" spans="1:24" ht="13.5" x14ac:dyDescent="0.15">
      <c r="A76" s="39" t="str">
        <f>IF($G$45="","",HLOOKUP(B76,$D$37:$G$45,9,FALSE)&amp;"１位")</f>
        <v>D１位</v>
      </c>
      <c r="B76" s="20" t="str">
        <f>B28</f>
        <v>茨城</v>
      </c>
      <c r="C76" s="21" t="str">
        <f>J28&amp;C28</f>
        <v>男子団体組手</v>
      </c>
      <c r="D76" s="95" t="str">
        <f>D28</f>
        <v>東洋大学附属牛久</v>
      </c>
      <c r="E76" s="37"/>
      <c r="F76" s="95" t="str">
        <f t="shared" ref="F76" si="28">F28</f>
        <v>県立水戸商業</v>
      </c>
      <c r="G76" s="38"/>
      <c r="Q76" s="115"/>
      <c r="R76" s="115"/>
      <c r="S76" s="115"/>
      <c r="T76" s="115"/>
      <c r="U76" s="115"/>
      <c r="V76" s="115"/>
      <c r="W76" s="115"/>
      <c r="X76" s="115"/>
    </row>
    <row r="77" spans="1:24" ht="13.5" x14ac:dyDescent="0.15">
      <c r="A77" s="39" t="str">
        <f>IF($G$45="","",HLOOKUP(B77,$D$37:$G$45,9,FALSE)&amp;"１位")</f>
        <v>B１位</v>
      </c>
      <c r="B77" s="9" t="str">
        <f>B4</f>
        <v>群馬</v>
      </c>
      <c r="C77" s="3" t="str">
        <f>J28&amp;C4</f>
        <v>男子団体組手</v>
      </c>
      <c r="D77" s="96" t="str">
        <f>D4</f>
        <v>県立高崎商業</v>
      </c>
      <c r="E77" s="29"/>
      <c r="F77" s="96" t="str">
        <f t="shared" ref="F77" si="29">F4</f>
        <v>高崎商科大学附属</v>
      </c>
      <c r="G77" s="33"/>
      <c r="Q77" s="115"/>
      <c r="R77" s="115"/>
      <c r="S77" s="115"/>
      <c r="T77" s="115"/>
      <c r="U77" s="115"/>
      <c r="V77" s="115"/>
      <c r="W77" s="115"/>
      <c r="X77" s="115"/>
    </row>
    <row r="78" spans="1:24" ht="13.5" x14ac:dyDescent="0.15">
      <c r="A78" s="39" t="str">
        <f>IF($G$45="","",HLOOKUP(B78,$D$37:$G$45,9,FALSE)&amp;"１位")</f>
        <v>A１位</v>
      </c>
      <c r="B78" s="9" t="str">
        <f>B20</f>
        <v>埼玉</v>
      </c>
      <c r="C78" s="3" t="str">
        <f>J20&amp;C20</f>
        <v>男子団体組手</v>
      </c>
      <c r="D78" s="96" t="str">
        <f>D20</f>
        <v>埼玉栄</v>
      </c>
      <c r="E78" s="29"/>
      <c r="F78" s="96" t="str">
        <f t="shared" ref="F78" si="30">F20</f>
        <v>花咲徳栄</v>
      </c>
      <c r="G78" s="33"/>
      <c r="Q78" s="115"/>
      <c r="R78" s="115"/>
      <c r="S78" s="115"/>
      <c r="T78" s="115"/>
      <c r="U78" s="115"/>
      <c r="V78" s="115"/>
      <c r="W78" s="115"/>
      <c r="X78" s="115"/>
    </row>
    <row r="79" spans="1:24" ht="14.25" thickBot="1" x14ac:dyDescent="0.2">
      <c r="A79" s="39" t="str">
        <f>IF($G$45="","",HLOOKUP(B79,$D$37:$G$45,9,FALSE)&amp;"１位")</f>
        <v>C１位</v>
      </c>
      <c r="B79" s="11" t="str">
        <f>B12</f>
        <v>栃木</v>
      </c>
      <c r="C79" s="12" t="str">
        <f>J12&amp;C12</f>
        <v>男子団体組手</v>
      </c>
      <c r="D79" s="98" t="str">
        <f>D12</f>
        <v>作新学院</v>
      </c>
      <c r="E79" s="94"/>
      <c r="F79" s="13" t="str">
        <f t="shared" ref="F79" si="31">F12</f>
        <v>県立栃木商業</v>
      </c>
      <c r="G79" s="100"/>
      <c r="Q79" s="115"/>
      <c r="R79" s="115"/>
      <c r="S79" s="115"/>
      <c r="T79" s="115"/>
      <c r="U79" s="115"/>
      <c r="V79" s="115"/>
      <c r="W79" s="115"/>
      <c r="X79" s="115"/>
    </row>
    <row r="80" spans="1:24" x14ac:dyDescent="0.15">
      <c r="W80" s="115"/>
      <c r="X80" s="115"/>
    </row>
    <row r="81" spans="23:24" x14ac:dyDescent="0.15">
      <c r="W81" s="115"/>
      <c r="X81" s="115"/>
    </row>
    <row r="82" spans="23:24" x14ac:dyDescent="0.15">
      <c r="W82" s="115"/>
      <c r="X82" s="115"/>
    </row>
    <row r="83" spans="23:24" x14ac:dyDescent="0.15">
      <c r="W83" s="115"/>
      <c r="X83" s="115"/>
    </row>
  </sheetData>
  <mergeCells count="34">
    <mergeCell ref="D2:E2"/>
    <mergeCell ref="F2:G2"/>
    <mergeCell ref="D15:E15"/>
    <mergeCell ref="D16:E16"/>
    <mergeCell ref="D3:E3"/>
    <mergeCell ref="F3:G3"/>
    <mergeCell ref="D4:E4"/>
    <mergeCell ref="F4:G4"/>
    <mergeCell ref="D7:E7"/>
    <mergeCell ref="F7:G7"/>
    <mergeCell ref="D8:E8"/>
    <mergeCell ref="F8:G8"/>
    <mergeCell ref="D19:E19"/>
    <mergeCell ref="F19:G19"/>
    <mergeCell ref="F11:G11"/>
    <mergeCell ref="F12:G12"/>
    <mergeCell ref="F15:G15"/>
    <mergeCell ref="F16:G16"/>
    <mergeCell ref="D11:E11"/>
    <mergeCell ref="D12:E12"/>
    <mergeCell ref="F32:G32"/>
    <mergeCell ref="D31:E31"/>
    <mergeCell ref="D32:E32"/>
    <mergeCell ref="D20:E20"/>
    <mergeCell ref="F20:G20"/>
    <mergeCell ref="D23:E23"/>
    <mergeCell ref="F23:G23"/>
    <mergeCell ref="D24:E24"/>
    <mergeCell ref="F24:G24"/>
    <mergeCell ref="D27:E27"/>
    <mergeCell ref="D28:E28"/>
    <mergeCell ref="F27:G27"/>
    <mergeCell ref="F28:G28"/>
    <mergeCell ref="F31:G31"/>
  </mergeCells>
  <phoneticPr fontId="2"/>
  <pageMargins left="0.13" right="0.26" top="0.59055118110236227" bottom="0.21" header="0.51181102362204722" footer="0.51181102362204722"/>
  <pageSetup paperSize="9" scale="9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1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showGridLines="0" showRowColHeaders="0" zoomScale="120" zoomScaleNormal="120" workbookViewId="0">
      <selection activeCell="A83" sqref="A83"/>
    </sheetView>
  </sheetViews>
  <sheetFormatPr defaultRowHeight="12" x14ac:dyDescent="0.15"/>
  <cols>
    <col min="1" max="1" width="5.28515625" style="42" customWidth="1"/>
    <col min="2" max="2" width="8.7109375" style="42" customWidth="1"/>
    <col min="3" max="3" width="16.85546875" style="43" customWidth="1"/>
    <col min="4" max="4" width="18.7109375" style="43" bestFit="1" customWidth="1"/>
    <col min="5" max="5" width="8.7109375" style="43" customWidth="1"/>
    <col min="6" max="6" width="3.85546875" style="42" customWidth="1"/>
    <col min="7" max="9" width="4.42578125" style="42" customWidth="1"/>
    <col min="10" max="10" width="3.5703125" style="42" customWidth="1"/>
    <col min="11" max="11" width="3" style="42" customWidth="1"/>
    <col min="12" max="16384" width="9.140625" style="42"/>
  </cols>
  <sheetData>
    <row r="1" spans="1:10" ht="28.5" x14ac:dyDescent="0.15">
      <c r="A1" s="6" t="s">
        <v>53</v>
      </c>
      <c r="D1" s="40"/>
      <c r="E1" s="40"/>
    </row>
    <row r="2" spans="1:10" ht="15.75" customHeight="1" x14ac:dyDescent="0.15"/>
    <row r="3" spans="1:10" ht="13.5" customHeight="1" x14ac:dyDescent="0.15">
      <c r="A3" s="1" t="s">
        <v>24</v>
      </c>
    </row>
    <row r="4" spans="1:10" x14ac:dyDescent="0.15">
      <c r="A4" s="44"/>
    </row>
    <row r="5" spans="1:10" ht="13.5" customHeight="1" x14ac:dyDescent="0.15">
      <c r="A5" s="44"/>
      <c r="B5" s="45" t="s">
        <v>39</v>
      </c>
      <c r="C5" s="46" t="s">
        <v>40</v>
      </c>
      <c r="D5" s="47" t="s">
        <v>41</v>
      </c>
      <c r="E5" s="48" t="s">
        <v>42</v>
      </c>
      <c r="F5" s="49"/>
    </row>
    <row r="6" spans="1:10" ht="9.75" customHeight="1" thickBot="1" x14ac:dyDescent="0.2">
      <c r="A6" s="168"/>
      <c r="B6" s="153" t="s">
        <v>95</v>
      </c>
      <c r="C6" s="155" t="str">
        <f>VLOOKUP(B6,南ブロック!$A$48:$H$51,4,FALSE)</f>
        <v>荒井　日花里</v>
      </c>
      <c r="D6" s="156" t="str">
        <f>VLOOKUP(B6,南ブロック!$A$48:$H$51,5,FALSE)</f>
        <v>山梨学院大学附属</v>
      </c>
      <c r="E6" s="166" t="str">
        <f>VLOOKUP(B6,南ブロック!$A$48:$H$51,2,FALSE)</f>
        <v>山梨</v>
      </c>
      <c r="F6" s="169">
        <v>1</v>
      </c>
    </row>
    <row r="7" spans="1:10" ht="9.75" customHeight="1" thickBot="1" x14ac:dyDescent="0.2">
      <c r="A7" s="168"/>
      <c r="B7" s="154"/>
      <c r="C7" s="155"/>
      <c r="D7" s="156"/>
      <c r="E7" s="167"/>
      <c r="F7" s="170"/>
      <c r="G7" s="52"/>
    </row>
    <row r="8" spans="1:10" ht="9.75" customHeight="1" thickBot="1" x14ac:dyDescent="0.2">
      <c r="A8" s="168"/>
      <c r="B8" s="153" t="s">
        <v>97</v>
      </c>
      <c r="C8" s="155" t="str">
        <f>VLOOKUP(B18,南ブロック!$A$48:$H$51,6,FALSE)</f>
        <v>関田　ゆうか</v>
      </c>
      <c r="D8" s="156" t="str">
        <f>VLOOKUP(B18,南ブロック!$A$48:$H$51,7,FALSE)</f>
        <v>横浜創学館</v>
      </c>
      <c r="E8" s="166" t="str">
        <f>VLOOKUP(B18,南ブロック!$A$48:$H$51,2,FALSE)</f>
        <v>神奈川</v>
      </c>
      <c r="F8" s="169">
        <v>2</v>
      </c>
      <c r="G8" s="53"/>
      <c r="H8" s="54"/>
    </row>
    <row r="9" spans="1:10" ht="9.75" customHeight="1" thickBot="1" x14ac:dyDescent="0.2">
      <c r="A9" s="168"/>
      <c r="B9" s="154"/>
      <c r="C9" s="155"/>
      <c r="D9" s="156"/>
      <c r="E9" s="167"/>
      <c r="F9" s="170"/>
      <c r="H9" s="55"/>
    </row>
    <row r="10" spans="1:10" ht="9.75" customHeight="1" thickBot="1" x14ac:dyDescent="0.2">
      <c r="A10" s="168"/>
      <c r="B10" s="153" t="s">
        <v>99</v>
      </c>
      <c r="C10" s="155" t="str">
        <f>VLOOKUP(B10,南ブロック!$A$48:$H$51,4,FALSE)</f>
        <v>榊原　ひばり</v>
      </c>
      <c r="D10" s="156" t="str">
        <f>VLOOKUP(B10,南ブロック!$A$48:$H$51,5,FALSE)</f>
        <v>日大鶴ヶ丘</v>
      </c>
      <c r="E10" s="166" t="str">
        <f>VLOOKUP(B10,南ブロック!$A$48:$H$51,2,FALSE)</f>
        <v>東京</v>
      </c>
      <c r="F10" s="169">
        <v>3</v>
      </c>
      <c r="H10" s="55"/>
      <c r="I10" s="54"/>
    </row>
    <row r="11" spans="1:10" ht="9.75" customHeight="1" thickBot="1" x14ac:dyDescent="0.2">
      <c r="A11" s="168"/>
      <c r="B11" s="154"/>
      <c r="C11" s="155"/>
      <c r="D11" s="156"/>
      <c r="E11" s="167"/>
      <c r="F11" s="170"/>
      <c r="G11" s="52"/>
      <c r="H11" s="56"/>
      <c r="I11" s="55"/>
    </row>
    <row r="12" spans="1:10" ht="9.75" customHeight="1" thickBot="1" x14ac:dyDescent="0.2">
      <c r="A12" s="168"/>
      <c r="B12" s="153" t="s">
        <v>101</v>
      </c>
      <c r="C12" s="155" t="str">
        <f>VLOOKUP(B16,南ブロック!$A$48:$H$51,6,FALSE)</f>
        <v>片桐　菜緒</v>
      </c>
      <c r="D12" s="156" t="str">
        <f>VLOOKUP(B16,南ブロック!$A$48:$H$51,7,FALSE)</f>
        <v>秀明八千代</v>
      </c>
      <c r="E12" s="166" t="str">
        <f>VLOOKUP(B16,南ブロック!$A$48:$H$51,2,FALSE)</f>
        <v>千葉</v>
      </c>
      <c r="F12" s="169">
        <v>4</v>
      </c>
      <c r="G12" s="53"/>
      <c r="I12" s="55"/>
    </row>
    <row r="13" spans="1:10" ht="9.75" customHeight="1" thickBot="1" x14ac:dyDescent="0.2">
      <c r="A13" s="168"/>
      <c r="B13" s="154"/>
      <c r="C13" s="155"/>
      <c r="D13" s="156"/>
      <c r="E13" s="167"/>
      <c r="F13" s="170"/>
      <c r="I13" s="55"/>
      <c r="J13" s="57"/>
    </row>
    <row r="14" spans="1:10" ht="9.75" customHeight="1" thickBot="1" x14ac:dyDescent="0.2">
      <c r="A14" s="168"/>
      <c r="B14" s="153" t="s">
        <v>96</v>
      </c>
      <c r="C14" s="155" t="str">
        <f>VLOOKUP(B6,南ブロック!$A$48:$H$51,6,FALSE)</f>
        <v>長田　　歩</v>
      </c>
      <c r="D14" s="156" t="str">
        <f>VLOOKUP(B6,南ブロック!$A$48:$H$51,7,FALSE)</f>
        <v>山梨学院大学附属</v>
      </c>
      <c r="E14" s="166" t="str">
        <f>VLOOKUP(B6,南ブロック!$A$48:$H$51,2,FALSE)</f>
        <v>山梨</v>
      </c>
      <c r="F14" s="169">
        <v>5</v>
      </c>
      <c r="I14" s="55"/>
      <c r="J14" s="58"/>
    </row>
    <row r="15" spans="1:10" ht="9.75" customHeight="1" thickBot="1" x14ac:dyDescent="0.2">
      <c r="A15" s="168"/>
      <c r="B15" s="154"/>
      <c r="C15" s="155"/>
      <c r="D15" s="156"/>
      <c r="E15" s="167"/>
      <c r="F15" s="170"/>
      <c r="G15" s="52"/>
      <c r="I15" s="55"/>
    </row>
    <row r="16" spans="1:10" ht="9.75" customHeight="1" thickBot="1" x14ac:dyDescent="0.2">
      <c r="A16" s="168"/>
      <c r="B16" s="153" t="s">
        <v>102</v>
      </c>
      <c r="C16" s="155" t="str">
        <f>VLOOKUP(B16,南ブロック!$A$48:$H$51,4,FALSE)</f>
        <v>浮島　　蘭</v>
      </c>
      <c r="D16" s="156" t="str">
        <f>VLOOKUP(B16,南ブロック!$A$48:$H$51,5,FALSE)</f>
        <v>拓殖大学紅陵</v>
      </c>
      <c r="E16" s="166" t="str">
        <f>VLOOKUP(B16,南ブロック!$A$48:$H$51,2,FALSE)</f>
        <v>千葉</v>
      </c>
      <c r="F16" s="169">
        <v>6</v>
      </c>
      <c r="G16" s="53"/>
      <c r="H16" s="54"/>
      <c r="I16" s="55"/>
    </row>
    <row r="17" spans="1:9" ht="9.75" customHeight="1" thickBot="1" x14ac:dyDescent="0.2">
      <c r="A17" s="168"/>
      <c r="B17" s="154"/>
      <c r="C17" s="155"/>
      <c r="D17" s="156"/>
      <c r="E17" s="167"/>
      <c r="F17" s="170"/>
      <c r="H17" s="55"/>
      <c r="I17" s="56"/>
    </row>
    <row r="18" spans="1:9" ht="9.75" customHeight="1" thickBot="1" x14ac:dyDescent="0.2">
      <c r="A18" s="168"/>
      <c r="B18" s="153" t="s">
        <v>98</v>
      </c>
      <c r="C18" s="155" t="str">
        <f>VLOOKUP(B18,南ブロック!$A$48:$H$51,4,FALSE)</f>
        <v>徳田　侑香</v>
      </c>
      <c r="D18" s="156" t="str">
        <f>VLOOKUP(B18,南ブロック!$A$48:$H$51,5,FALSE)</f>
        <v>光明学園相模原</v>
      </c>
      <c r="E18" s="166" t="str">
        <f>VLOOKUP(B18,南ブロック!$A$48:$H$51,2,FALSE)</f>
        <v>神奈川</v>
      </c>
      <c r="F18" s="169">
        <v>7</v>
      </c>
      <c r="H18" s="55"/>
    </row>
    <row r="19" spans="1:9" ht="9.75" customHeight="1" thickBot="1" x14ac:dyDescent="0.2">
      <c r="A19" s="168"/>
      <c r="B19" s="154"/>
      <c r="C19" s="155"/>
      <c r="D19" s="156"/>
      <c r="E19" s="167"/>
      <c r="F19" s="170"/>
      <c r="G19" s="52"/>
      <c r="H19" s="56"/>
    </row>
    <row r="20" spans="1:9" ht="9.75" customHeight="1" thickBot="1" x14ac:dyDescent="0.2">
      <c r="A20" s="168"/>
      <c r="B20" s="153" t="s">
        <v>100</v>
      </c>
      <c r="C20" s="155" t="str">
        <f>VLOOKUP(B10,南ブロック!$A$48:$H$51,6,FALSE)</f>
        <v>鈴木　菜未</v>
      </c>
      <c r="D20" s="156" t="str">
        <f>VLOOKUP(B10,南ブロック!$A$48:$H$51,7,FALSE)</f>
        <v>帝京</v>
      </c>
      <c r="E20" s="166" t="str">
        <f>VLOOKUP(B10,南ブロック!$A$48:$H$51,2,FALSE)</f>
        <v>東京</v>
      </c>
      <c r="F20" s="169">
        <v>8</v>
      </c>
      <c r="G20" s="53"/>
    </row>
    <row r="21" spans="1:9" ht="9.75" customHeight="1" x14ac:dyDescent="0.15">
      <c r="A21" s="168"/>
      <c r="B21" s="154"/>
      <c r="C21" s="155"/>
      <c r="D21" s="156"/>
      <c r="E21" s="167"/>
      <c r="F21" s="170"/>
    </row>
    <row r="22" spans="1:9" ht="18.75" customHeight="1" x14ac:dyDescent="0.15">
      <c r="A22" s="44"/>
      <c r="B22" s="59"/>
      <c r="C22" s="60"/>
      <c r="D22" s="60"/>
      <c r="E22" s="60"/>
      <c r="F22" s="44"/>
    </row>
    <row r="23" spans="1:9" ht="17.25" x14ac:dyDescent="0.15">
      <c r="A23" s="1" t="s">
        <v>25</v>
      </c>
    </row>
    <row r="24" spans="1:9" ht="6" customHeight="1" x14ac:dyDescent="0.15">
      <c r="A24" s="44"/>
    </row>
    <row r="25" spans="1:9" x14ac:dyDescent="0.15">
      <c r="A25" s="44"/>
      <c r="B25" s="45" t="s">
        <v>39</v>
      </c>
      <c r="C25" s="46" t="s">
        <v>40</v>
      </c>
      <c r="D25" s="47" t="s">
        <v>41</v>
      </c>
      <c r="E25" s="48" t="s">
        <v>42</v>
      </c>
      <c r="F25" s="49"/>
    </row>
    <row r="26" spans="1:9" ht="9.75" customHeight="1" thickBot="1" x14ac:dyDescent="0.2">
      <c r="A26" s="168"/>
      <c r="B26" s="153" t="s">
        <v>95</v>
      </c>
      <c r="C26" s="155" t="str">
        <f>VLOOKUP(B26,北ブロック!$A$48:$K$51,4,FALSE)</f>
        <v>吉澤なぎさ</v>
      </c>
      <c r="D26" s="156" t="str">
        <f>VLOOKUP(B26,北ブロック!$A$48:$K$51,5,FALSE)</f>
        <v>東洋大学附属牛久</v>
      </c>
      <c r="E26" s="166" t="str">
        <f>VLOOKUP(B26,北ブロック!$A$48:$K$51,2,FALSE)</f>
        <v>茨城</v>
      </c>
      <c r="F26" s="169">
        <v>1</v>
      </c>
    </row>
    <row r="27" spans="1:9" ht="9.75" customHeight="1" thickBot="1" x14ac:dyDescent="0.2">
      <c r="A27" s="168"/>
      <c r="B27" s="154"/>
      <c r="C27" s="155"/>
      <c r="D27" s="156"/>
      <c r="E27" s="167"/>
      <c r="F27" s="170"/>
      <c r="G27" s="52"/>
    </row>
    <row r="28" spans="1:9" ht="9.75" customHeight="1" thickBot="1" x14ac:dyDescent="0.2">
      <c r="A28" s="168"/>
      <c r="B28" s="153" t="s">
        <v>97</v>
      </c>
      <c r="C28" s="155" t="str">
        <f>VLOOKUP(B38,北ブロック!$A$48:$K$51,6,FALSE)</f>
        <v>秋澤　裕里奈</v>
      </c>
      <c r="D28" s="156" t="str">
        <f>VLOOKUP(B38,北ブロック!$A$48:$K$51,7,FALSE)</f>
        <v>宇都宮文星女子</v>
      </c>
      <c r="E28" s="166" t="str">
        <f>VLOOKUP(B38,北ブロック!$A$48:$K$51,2,FALSE)</f>
        <v>栃木</v>
      </c>
      <c r="F28" s="169">
        <v>2</v>
      </c>
      <c r="G28" s="53"/>
      <c r="H28" s="54"/>
    </row>
    <row r="29" spans="1:9" ht="9.75" customHeight="1" thickBot="1" x14ac:dyDescent="0.2">
      <c r="A29" s="168"/>
      <c r="B29" s="154"/>
      <c r="C29" s="155"/>
      <c r="D29" s="156"/>
      <c r="E29" s="167"/>
      <c r="F29" s="170"/>
      <c r="H29" s="55"/>
    </row>
    <row r="30" spans="1:9" ht="9.75" customHeight="1" thickBot="1" x14ac:dyDescent="0.2">
      <c r="A30" s="168"/>
      <c r="B30" s="153" t="s">
        <v>99</v>
      </c>
      <c r="C30" s="155" t="str">
        <f>VLOOKUP(B30,北ブロック!$A$48:$K$51,4,FALSE)</f>
        <v>小林　美帆</v>
      </c>
      <c r="D30" s="156" t="str">
        <f>VLOOKUP(B30,北ブロック!$A$48:$K$51,5,FALSE)</f>
        <v>栄北</v>
      </c>
      <c r="E30" s="166" t="str">
        <f>VLOOKUP(B30,北ブロック!$A$48:$K$51,2,FALSE)</f>
        <v>埼玉</v>
      </c>
      <c r="F30" s="169">
        <v>3</v>
      </c>
      <c r="H30" s="55"/>
      <c r="I30" s="54"/>
    </row>
    <row r="31" spans="1:9" ht="9.75" customHeight="1" thickBot="1" x14ac:dyDescent="0.2">
      <c r="A31" s="168"/>
      <c r="B31" s="154"/>
      <c r="C31" s="155"/>
      <c r="D31" s="156"/>
      <c r="E31" s="167"/>
      <c r="F31" s="170"/>
      <c r="G31" s="52"/>
      <c r="H31" s="56"/>
      <c r="I31" s="55"/>
    </row>
    <row r="32" spans="1:9" ht="9.75" customHeight="1" thickBot="1" x14ac:dyDescent="0.2">
      <c r="A32" s="168"/>
      <c r="B32" s="153" t="s">
        <v>101</v>
      </c>
      <c r="C32" s="155" t="str">
        <f>VLOOKUP(B36,北ブロック!$A$48:$K$51,6,FALSE)</f>
        <v>石倉　萌香</v>
      </c>
      <c r="D32" s="156" t="str">
        <f>VLOOKUP(B36,北ブロック!$A$48:$K$51,7,FALSE)</f>
        <v>県立前橋工業</v>
      </c>
      <c r="E32" s="166" t="str">
        <f>VLOOKUP(B36,北ブロック!$A$48:$K$51,2,FALSE)</f>
        <v>群馬</v>
      </c>
      <c r="F32" s="169">
        <v>4</v>
      </c>
      <c r="G32" s="53"/>
      <c r="I32" s="55"/>
    </row>
    <row r="33" spans="1:11" ht="9.75" customHeight="1" thickBot="1" x14ac:dyDescent="0.2">
      <c r="A33" s="168"/>
      <c r="B33" s="154"/>
      <c r="C33" s="155"/>
      <c r="D33" s="156"/>
      <c r="E33" s="167"/>
      <c r="F33" s="170"/>
      <c r="I33" s="55"/>
      <c r="J33" s="57"/>
    </row>
    <row r="34" spans="1:11" ht="9.75" customHeight="1" thickBot="1" x14ac:dyDescent="0.2">
      <c r="A34" s="168"/>
      <c r="B34" s="153" t="s">
        <v>96</v>
      </c>
      <c r="C34" s="155" t="str">
        <f>VLOOKUP(B26,北ブロック!$A$48:$K$51,6,FALSE)</f>
        <v>小林　里菜</v>
      </c>
      <c r="D34" s="156" t="str">
        <f>VLOOKUP(B26,北ブロック!$A$48:$K$51,7,FALSE)</f>
        <v>水城</v>
      </c>
      <c r="E34" s="166" t="str">
        <f>VLOOKUP(B26,北ブロック!$A$48:$K$51,2,FALSE)</f>
        <v>茨城</v>
      </c>
      <c r="F34" s="169">
        <v>5</v>
      </c>
      <c r="I34" s="55"/>
      <c r="J34" s="58"/>
    </row>
    <row r="35" spans="1:11" ht="9.75" customHeight="1" thickBot="1" x14ac:dyDescent="0.2">
      <c r="A35" s="168"/>
      <c r="B35" s="154"/>
      <c r="C35" s="155"/>
      <c r="D35" s="156"/>
      <c r="E35" s="167"/>
      <c r="F35" s="170"/>
      <c r="G35" s="52"/>
      <c r="I35" s="55"/>
    </row>
    <row r="36" spans="1:11" ht="9.75" customHeight="1" thickBot="1" x14ac:dyDescent="0.2">
      <c r="A36" s="168"/>
      <c r="B36" s="153" t="s">
        <v>102</v>
      </c>
      <c r="C36" s="155" t="str">
        <f>VLOOKUP(B36,北ブロック!$A$48:$K$51,4,FALSE)</f>
        <v>宮内　香澄</v>
      </c>
      <c r="D36" s="156" t="str">
        <f>VLOOKUP(B36,北ブロック!$A$48:$K$51,5,FALSE)</f>
        <v>県立前橋工業</v>
      </c>
      <c r="E36" s="166" t="str">
        <f>VLOOKUP(B36,北ブロック!$A$48:$K$51,2,FALSE)</f>
        <v>群馬</v>
      </c>
      <c r="F36" s="169">
        <v>6</v>
      </c>
      <c r="G36" s="53"/>
      <c r="H36" s="54"/>
      <c r="I36" s="55"/>
    </row>
    <row r="37" spans="1:11" ht="9.75" customHeight="1" thickBot="1" x14ac:dyDescent="0.2">
      <c r="A37" s="168"/>
      <c r="B37" s="154"/>
      <c r="C37" s="155"/>
      <c r="D37" s="156"/>
      <c r="E37" s="167"/>
      <c r="F37" s="170"/>
      <c r="H37" s="55"/>
      <c r="I37" s="56"/>
    </row>
    <row r="38" spans="1:11" ht="9.75" customHeight="1" thickBot="1" x14ac:dyDescent="0.2">
      <c r="A38" s="168"/>
      <c r="B38" s="153" t="s">
        <v>98</v>
      </c>
      <c r="C38" s="155" t="str">
        <f>VLOOKUP(B38,北ブロック!$A$48:$K$51,4,FALSE)</f>
        <v>柳澤　花月</v>
      </c>
      <c r="D38" s="156" t="str">
        <f>VLOOKUP(B38,北ブロック!$A$48:$K$51,5,FALSE)</f>
        <v>宇都宮文星女子</v>
      </c>
      <c r="E38" s="166" t="str">
        <f>VLOOKUP(B38,北ブロック!$A$48:$K$51,2,FALSE)</f>
        <v>栃木</v>
      </c>
      <c r="F38" s="169">
        <v>7</v>
      </c>
      <c r="H38" s="55"/>
    </row>
    <row r="39" spans="1:11" ht="9.75" customHeight="1" thickBot="1" x14ac:dyDescent="0.2">
      <c r="A39" s="168"/>
      <c r="B39" s="154"/>
      <c r="C39" s="155"/>
      <c r="D39" s="156"/>
      <c r="E39" s="167"/>
      <c r="F39" s="170"/>
      <c r="G39" s="52"/>
      <c r="H39" s="56"/>
    </row>
    <row r="40" spans="1:11" ht="9.75" customHeight="1" thickBot="1" x14ac:dyDescent="0.2">
      <c r="A40" s="168"/>
      <c r="B40" s="153" t="s">
        <v>100</v>
      </c>
      <c r="C40" s="155" t="str">
        <f>VLOOKUP(B30,北ブロック!$A$48:$K$51,6,FALSE)</f>
        <v>大内　郁美</v>
      </c>
      <c r="D40" s="156" t="str">
        <f>VLOOKUP(B30,北ブロック!$A$48:$K$51,7,FALSE)</f>
        <v>埼玉栄</v>
      </c>
      <c r="E40" s="166" t="str">
        <f>VLOOKUP(B30,北ブロック!$A$48:$K$51,2,FALSE)</f>
        <v>埼玉</v>
      </c>
      <c r="F40" s="169">
        <v>8</v>
      </c>
      <c r="G40" s="53"/>
    </row>
    <row r="41" spans="1:11" ht="9.75" customHeight="1" x14ac:dyDescent="0.15">
      <c r="A41" s="168"/>
      <c r="B41" s="154"/>
      <c r="C41" s="155"/>
      <c r="D41" s="156"/>
      <c r="E41" s="167"/>
      <c r="F41" s="170"/>
    </row>
    <row r="42" spans="1:11" ht="27.75" customHeight="1" x14ac:dyDescent="0.15"/>
    <row r="43" spans="1:11" ht="27.75" customHeight="1" x14ac:dyDescent="0.15">
      <c r="A43" s="61"/>
      <c r="B43" s="61"/>
      <c r="C43" s="62"/>
      <c r="D43" s="62"/>
      <c r="E43" s="62"/>
      <c r="F43" s="61"/>
      <c r="G43" s="61"/>
      <c r="H43" s="61"/>
      <c r="I43" s="61"/>
      <c r="J43" s="61"/>
    </row>
    <row r="44" spans="1:11" ht="17.25" x14ac:dyDescent="0.15">
      <c r="A44" s="7" t="s">
        <v>26</v>
      </c>
    </row>
    <row r="45" spans="1:11" ht="5.25" customHeight="1" x14ac:dyDescent="0.15">
      <c r="A45" s="7"/>
    </row>
    <row r="46" spans="1:11" x14ac:dyDescent="0.15">
      <c r="A46" s="44"/>
      <c r="B46" s="45" t="s">
        <v>39</v>
      </c>
      <c r="C46" s="46" t="s">
        <v>40</v>
      </c>
      <c r="D46" s="47" t="s">
        <v>41</v>
      </c>
      <c r="E46" s="48" t="s">
        <v>42</v>
      </c>
      <c r="F46" s="49"/>
    </row>
    <row r="47" spans="1:11" ht="9.75" customHeight="1" x14ac:dyDescent="0.15">
      <c r="B47" s="162" t="s">
        <v>50</v>
      </c>
      <c r="C47" s="155"/>
      <c r="D47" s="156"/>
      <c r="E47" s="157"/>
      <c r="F47" s="50"/>
      <c r="G47" s="84"/>
      <c r="H47" s="61"/>
      <c r="I47" s="58"/>
      <c r="J47" s="58"/>
      <c r="K47" s="58"/>
    </row>
    <row r="48" spans="1:11" ht="9.75" customHeight="1" thickBot="1" x14ac:dyDescent="0.2">
      <c r="B48" s="163"/>
      <c r="C48" s="155"/>
      <c r="D48" s="156"/>
      <c r="E48" s="158"/>
      <c r="F48" s="51"/>
      <c r="G48" s="63"/>
      <c r="H48" s="58"/>
      <c r="I48" s="134"/>
      <c r="J48" s="58"/>
      <c r="K48" s="58"/>
    </row>
    <row r="49" spans="2:11" ht="9.75" customHeight="1" thickBot="1" x14ac:dyDescent="0.2">
      <c r="B49" s="162" t="s">
        <v>44</v>
      </c>
      <c r="C49" s="155"/>
      <c r="D49" s="156"/>
      <c r="E49" s="157"/>
      <c r="F49" s="50"/>
      <c r="G49" s="63"/>
      <c r="H49" s="55"/>
      <c r="I49" s="54"/>
      <c r="J49" s="58"/>
      <c r="K49" s="58"/>
    </row>
    <row r="50" spans="2:11" ht="9.75" customHeight="1" thickBot="1" x14ac:dyDescent="0.2">
      <c r="B50" s="163"/>
      <c r="C50" s="155"/>
      <c r="D50" s="156"/>
      <c r="E50" s="158"/>
      <c r="F50" s="51"/>
      <c r="G50" s="52"/>
      <c r="H50" s="56"/>
      <c r="I50" s="55"/>
      <c r="J50" s="58"/>
      <c r="K50" s="58"/>
    </row>
    <row r="51" spans="2:11" ht="9.75" customHeight="1" thickBot="1" x14ac:dyDescent="0.2">
      <c r="B51" s="162" t="s">
        <v>45</v>
      </c>
      <c r="C51" s="155"/>
      <c r="D51" s="156"/>
      <c r="E51" s="157"/>
      <c r="F51" s="50"/>
      <c r="G51" s="53"/>
      <c r="H51" s="58"/>
      <c r="I51" s="55"/>
      <c r="J51" s="58"/>
      <c r="K51" s="58"/>
    </row>
    <row r="52" spans="2:11" ht="9.75" customHeight="1" thickBot="1" x14ac:dyDescent="0.2">
      <c r="B52" s="163"/>
      <c r="C52" s="155"/>
      <c r="D52" s="156"/>
      <c r="E52" s="158"/>
      <c r="F52" s="51"/>
      <c r="G52" s="63"/>
      <c r="H52" s="58"/>
      <c r="I52" s="55"/>
      <c r="J52" s="57"/>
      <c r="K52" s="58"/>
    </row>
    <row r="53" spans="2:11" ht="9.75" customHeight="1" thickBot="1" x14ac:dyDescent="0.2">
      <c r="B53" s="162" t="s">
        <v>46</v>
      </c>
      <c r="C53" s="155"/>
      <c r="D53" s="156"/>
      <c r="E53" s="157"/>
      <c r="F53" s="50"/>
      <c r="G53" s="63"/>
      <c r="H53" s="58"/>
      <c r="I53" s="55"/>
      <c r="J53" s="58"/>
      <c r="K53" s="58"/>
    </row>
    <row r="54" spans="2:11" ht="9.75" customHeight="1" thickBot="1" x14ac:dyDescent="0.2">
      <c r="B54" s="163"/>
      <c r="C54" s="155"/>
      <c r="D54" s="156"/>
      <c r="E54" s="158"/>
      <c r="F54" s="51"/>
      <c r="G54" s="52"/>
      <c r="H54" s="58"/>
      <c r="I54" s="55"/>
      <c r="J54" s="58"/>
      <c r="K54" s="58"/>
    </row>
    <row r="55" spans="2:11" ht="9.75" customHeight="1" thickBot="1" x14ac:dyDescent="0.2">
      <c r="B55" s="162" t="s">
        <v>48</v>
      </c>
      <c r="C55" s="155"/>
      <c r="D55" s="156"/>
      <c r="E55" s="157"/>
      <c r="F55" s="50"/>
      <c r="G55" s="53"/>
      <c r="H55" s="54"/>
      <c r="I55" s="55"/>
      <c r="J55" s="58"/>
      <c r="K55" s="58"/>
    </row>
    <row r="56" spans="2:11" ht="9.75" customHeight="1" thickBot="1" x14ac:dyDescent="0.2">
      <c r="B56" s="163"/>
      <c r="C56" s="155"/>
      <c r="D56" s="156"/>
      <c r="E56" s="158"/>
      <c r="F56" s="51"/>
      <c r="G56" s="63"/>
      <c r="H56" s="55"/>
      <c r="I56" s="56"/>
      <c r="J56" s="58"/>
      <c r="K56" s="58"/>
    </row>
    <row r="57" spans="2:11" ht="9.75" customHeight="1" x14ac:dyDescent="0.15">
      <c r="B57" s="162" t="s">
        <v>49</v>
      </c>
      <c r="C57" s="155"/>
      <c r="D57" s="156"/>
      <c r="E57" s="157"/>
      <c r="F57" s="50"/>
      <c r="G57" s="63"/>
      <c r="H57" s="61"/>
      <c r="I57" s="136"/>
      <c r="J57" s="58"/>
      <c r="K57" s="58"/>
    </row>
    <row r="58" spans="2:11" ht="9.75" customHeight="1" x14ac:dyDescent="0.15">
      <c r="B58" s="163"/>
      <c r="C58" s="155"/>
      <c r="D58" s="156"/>
      <c r="E58" s="158"/>
      <c r="F58" s="51"/>
      <c r="G58" s="135"/>
      <c r="H58" s="58"/>
      <c r="I58" s="58"/>
      <c r="J58" s="58"/>
      <c r="K58" s="58"/>
    </row>
    <row r="59" spans="2:11" x14ac:dyDescent="0.15">
      <c r="G59" s="58"/>
      <c r="H59" s="58"/>
      <c r="I59" s="58"/>
      <c r="J59" s="58"/>
      <c r="K59" s="58"/>
    </row>
    <row r="60" spans="2:11" x14ac:dyDescent="0.15">
      <c r="B60" s="64" t="s">
        <v>27</v>
      </c>
    </row>
    <row r="61" spans="2:11" ht="5.25" customHeight="1" x14ac:dyDescent="0.15">
      <c r="B61" s="64"/>
    </row>
    <row r="62" spans="2:11" ht="9" customHeight="1" x14ac:dyDescent="0.15">
      <c r="C62" s="159" t="s">
        <v>200</v>
      </c>
      <c r="D62" s="161" t="s">
        <v>201</v>
      </c>
      <c r="E62" s="164" t="s">
        <v>202</v>
      </c>
      <c r="F62" s="65"/>
    </row>
    <row r="63" spans="2:11" ht="9" customHeight="1" x14ac:dyDescent="0.15">
      <c r="C63" s="160"/>
      <c r="D63" s="158"/>
      <c r="E63" s="165"/>
      <c r="F63" s="65"/>
    </row>
  </sheetData>
  <mergeCells count="123">
    <mergeCell ref="F14:F15"/>
    <mergeCell ref="F16:F17"/>
    <mergeCell ref="F18:F19"/>
    <mergeCell ref="F20:F21"/>
    <mergeCell ref="D47:D48"/>
    <mergeCell ref="D51:D52"/>
    <mergeCell ref="D49:D50"/>
    <mergeCell ref="E47:E48"/>
    <mergeCell ref="F6:F7"/>
    <mergeCell ref="F8:F9"/>
    <mergeCell ref="F10:F11"/>
    <mergeCell ref="F12:F13"/>
    <mergeCell ref="F34:F35"/>
    <mergeCell ref="F36:F37"/>
    <mergeCell ref="F38:F39"/>
    <mergeCell ref="F40:F41"/>
    <mergeCell ref="F26:F27"/>
    <mergeCell ref="F28:F29"/>
    <mergeCell ref="F30:F31"/>
    <mergeCell ref="F32:F33"/>
    <mergeCell ref="E6:E7"/>
    <mergeCell ref="E8:E9"/>
    <mergeCell ref="E10:E11"/>
    <mergeCell ref="E12:E13"/>
    <mergeCell ref="A36:A37"/>
    <mergeCell ref="A38:A39"/>
    <mergeCell ref="A40:A41"/>
    <mergeCell ref="A26:A27"/>
    <mergeCell ref="A28:A29"/>
    <mergeCell ref="A30:A31"/>
    <mergeCell ref="A32:A33"/>
    <mergeCell ref="E49:E50"/>
    <mergeCell ref="E51:E52"/>
    <mergeCell ref="B26:B27"/>
    <mergeCell ref="C26:C27"/>
    <mergeCell ref="D26:D27"/>
    <mergeCell ref="E36:E37"/>
    <mergeCell ref="B47:B48"/>
    <mergeCell ref="C47:C48"/>
    <mergeCell ref="B40:B41"/>
    <mergeCell ref="C40:C41"/>
    <mergeCell ref="D40:D41"/>
    <mergeCell ref="B51:B52"/>
    <mergeCell ref="C51:C52"/>
    <mergeCell ref="E38:E39"/>
    <mergeCell ref="E40:E41"/>
    <mergeCell ref="B49:B50"/>
    <mergeCell ref="C49:C50"/>
    <mergeCell ref="A14:A15"/>
    <mergeCell ref="A16:A17"/>
    <mergeCell ref="A18:A19"/>
    <mergeCell ref="A20:A21"/>
    <mergeCell ref="A6:A7"/>
    <mergeCell ref="A8:A9"/>
    <mergeCell ref="A10:A11"/>
    <mergeCell ref="A12:A13"/>
    <mergeCell ref="A34:A35"/>
    <mergeCell ref="B10:B11"/>
    <mergeCell ref="C10:C11"/>
    <mergeCell ref="D10:D11"/>
    <mergeCell ref="B8:B9"/>
    <mergeCell ref="C8:C9"/>
    <mergeCell ref="D8:D9"/>
    <mergeCell ref="B6:B7"/>
    <mergeCell ref="C6:C7"/>
    <mergeCell ref="D6:D7"/>
    <mergeCell ref="B16:B17"/>
    <mergeCell ref="C16:C17"/>
    <mergeCell ref="D16:D17"/>
    <mergeCell ref="B14:B15"/>
    <mergeCell ref="C14:C15"/>
    <mergeCell ref="D14:D15"/>
    <mergeCell ref="B12:B13"/>
    <mergeCell ref="C12:C13"/>
    <mergeCell ref="D12:D13"/>
    <mergeCell ref="B20:B21"/>
    <mergeCell ref="C20:C21"/>
    <mergeCell ref="D20:D21"/>
    <mergeCell ref="B18:B19"/>
    <mergeCell ref="C18:C19"/>
    <mergeCell ref="D18:D19"/>
    <mergeCell ref="B36:B37"/>
    <mergeCell ref="B32:B33"/>
    <mergeCell ref="C32:C33"/>
    <mergeCell ref="D32:D33"/>
    <mergeCell ref="B30:B31"/>
    <mergeCell ref="C30:C31"/>
    <mergeCell ref="D30:D31"/>
    <mergeCell ref="B28:B29"/>
    <mergeCell ref="C28:C29"/>
    <mergeCell ref="D28:D29"/>
    <mergeCell ref="C36:C37"/>
    <mergeCell ref="D36:D37"/>
    <mergeCell ref="B34:B35"/>
    <mergeCell ref="C34:C35"/>
    <mergeCell ref="D34:D35"/>
    <mergeCell ref="E32:E33"/>
    <mergeCell ref="E34:E35"/>
    <mergeCell ref="E20:E21"/>
    <mergeCell ref="E26:E27"/>
    <mergeCell ref="E28:E29"/>
    <mergeCell ref="E30:E31"/>
    <mergeCell ref="E14:E15"/>
    <mergeCell ref="E16:E17"/>
    <mergeCell ref="E18:E19"/>
    <mergeCell ref="B38:B39"/>
    <mergeCell ref="C38:C39"/>
    <mergeCell ref="D38:D39"/>
    <mergeCell ref="E53:E54"/>
    <mergeCell ref="C62:C63"/>
    <mergeCell ref="D62:D63"/>
    <mergeCell ref="B57:B58"/>
    <mergeCell ref="C57:C58"/>
    <mergeCell ref="D57:D58"/>
    <mergeCell ref="B53:B54"/>
    <mergeCell ref="C53:C54"/>
    <mergeCell ref="B55:B56"/>
    <mergeCell ref="C55:C56"/>
    <mergeCell ref="E62:E63"/>
    <mergeCell ref="E57:E58"/>
    <mergeCell ref="D55:D56"/>
    <mergeCell ref="D53:D54"/>
    <mergeCell ref="E55:E56"/>
  </mergeCells>
  <phoneticPr fontId="2"/>
  <pageMargins left="0.78740157480314965" right="0.78740157480314965" top="0.59055118110236227" bottom="0.59055118110236227" header="0.51181102362204722" footer="0.51181102362204722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showRowColHeaders="0" zoomScale="120" zoomScaleNormal="120" workbookViewId="0">
      <selection activeCell="B84" sqref="B84"/>
    </sheetView>
  </sheetViews>
  <sheetFormatPr defaultRowHeight="12" x14ac:dyDescent="0.15"/>
  <cols>
    <col min="1" max="1" width="5.28515625" style="42" customWidth="1"/>
    <col min="2" max="2" width="8.7109375" style="42" customWidth="1"/>
    <col min="3" max="3" width="16.85546875" style="43" customWidth="1"/>
    <col min="4" max="4" width="18.7109375" style="43" bestFit="1" customWidth="1"/>
    <col min="5" max="5" width="8.7109375" style="43" customWidth="1"/>
    <col min="6" max="6" width="4.85546875" style="42" customWidth="1"/>
    <col min="7" max="9" width="4.7109375" style="42" customWidth="1"/>
    <col min="10" max="10" width="3.140625" style="42" customWidth="1"/>
    <col min="11" max="11" width="5.5703125" style="42" customWidth="1"/>
    <col min="12" max="16384" width="9.140625" style="42"/>
  </cols>
  <sheetData>
    <row r="1" spans="1:10" ht="28.5" x14ac:dyDescent="0.15">
      <c r="A1" s="6" t="s">
        <v>51</v>
      </c>
      <c r="D1" s="40"/>
      <c r="E1" s="40"/>
    </row>
    <row r="2" spans="1:10" ht="15.75" customHeight="1" x14ac:dyDescent="0.15"/>
    <row r="3" spans="1:10" ht="13.5" customHeight="1" x14ac:dyDescent="0.15">
      <c r="A3" s="1" t="s">
        <v>24</v>
      </c>
    </row>
    <row r="4" spans="1:10" x14ac:dyDescent="0.15">
      <c r="A4" s="44"/>
    </row>
    <row r="5" spans="1:10" ht="13.5" customHeight="1" x14ac:dyDescent="0.15">
      <c r="A5" s="44"/>
      <c r="B5" s="45" t="s">
        <v>39</v>
      </c>
      <c r="C5" s="46" t="s">
        <v>40</v>
      </c>
      <c r="D5" s="47" t="s">
        <v>41</v>
      </c>
      <c r="E5" s="48" t="s">
        <v>42</v>
      </c>
      <c r="F5" s="49"/>
    </row>
    <row r="6" spans="1:10" ht="9.75" customHeight="1" thickBot="1" x14ac:dyDescent="0.2">
      <c r="A6" s="168"/>
      <c r="B6" s="153" t="s">
        <v>95</v>
      </c>
      <c r="C6" s="155" t="str">
        <f>VLOOKUP(B6,南ブロック!$A$52:$H$55,4,FALSE)</f>
        <v>本　　龍二</v>
      </c>
      <c r="D6" s="156" t="str">
        <f>VLOOKUP(B6,南ブロック!$A$52:$H$55,5,FALSE)</f>
        <v>拓殖大学紅陵</v>
      </c>
      <c r="E6" s="166" t="str">
        <f>VLOOKUP(B6,南ブロック!$A$52:$H$55,2,FALSE)</f>
        <v>千葉</v>
      </c>
      <c r="F6" s="169">
        <v>1</v>
      </c>
    </row>
    <row r="7" spans="1:10" ht="9.75" customHeight="1" thickBot="1" x14ac:dyDescent="0.2">
      <c r="A7" s="168"/>
      <c r="B7" s="154"/>
      <c r="C7" s="155"/>
      <c r="D7" s="156"/>
      <c r="E7" s="167"/>
      <c r="F7" s="170"/>
      <c r="G7" s="52"/>
    </row>
    <row r="8" spans="1:10" ht="9.75" customHeight="1" thickBot="1" x14ac:dyDescent="0.2">
      <c r="A8" s="168"/>
      <c r="B8" s="153" t="s">
        <v>97</v>
      </c>
      <c r="C8" s="155" t="str">
        <f>VLOOKUP(B18,南ブロック!$A$52:$H$55,6,FALSE)</f>
        <v>櫻井　優稀</v>
      </c>
      <c r="D8" s="156" t="str">
        <f>VLOOKUP(B18,南ブロック!$A$52:$H$55,7,FALSE)</f>
        <v>日本航空</v>
      </c>
      <c r="E8" s="180" t="str">
        <f>VLOOKUP(B18,南ブロック!$A$52:$H$55,2,FALSE)</f>
        <v>山梨</v>
      </c>
      <c r="F8" s="169">
        <v>2</v>
      </c>
      <c r="G8" s="53"/>
      <c r="H8" s="54"/>
    </row>
    <row r="9" spans="1:10" ht="9.75" customHeight="1" thickBot="1" x14ac:dyDescent="0.2">
      <c r="A9" s="168"/>
      <c r="B9" s="154"/>
      <c r="C9" s="155"/>
      <c r="D9" s="156"/>
      <c r="E9" s="180"/>
      <c r="F9" s="170"/>
      <c r="H9" s="55"/>
    </row>
    <row r="10" spans="1:10" ht="9.75" customHeight="1" thickBot="1" x14ac:dyDescent="0.2">
      <c r="A10" s="168"/>
      <c r="B10" s="153" t="s">
        <v>99</v>
      </c>
      <c r="C10" s="155" t="str">
        <f>VLOOKUP(B10,南ブロック!$A$52:$H$55,4,FALSE)</f>
        <v>山崎　郁弥</v>
      </c>
      <c r="D10" s="156" t="str">
        <f>VLOOKUP(B10,南ブロック!$A$52:$H$55,5,FALSE)</f>
        <v>保善</v>
      </c>
      <c r="E10" s="166" t="str">
        <f>VLOOKUP(B10,南ブロック!$A$52:$H$55,2,FALSE)</f>
        <v>東京</v>
      </c>
      <c r="F10" s="169">
        <v>3</v>
      </c>
      <c r="H10" s="55"/>
      <c r="I10" s="54"/>
    </row>
    <row r="11" spans="1:10" ht="9.75" customHeight="1" thickBot="1" x14ac:dyDescent="0.2">
      <c r="A11" s="168"/>
      <c r="B11" s="154"/>
      <c r="C11" s="155"/>
      <c r="D11" s="156"/>
      <c r="E11" s="167"/>
      <c r="F11" s="170"/>
      <c r="G11" s="52"/>
      <c r="H11" s="56"/>
      <c r="I11" s="55"/>
    </row>
    <row r="12" spans="1:10" ht="9.75" customHeight="1" thickBot="1" x14ac:dyDescent="0.2">
      <c r="A12" s="168"/>
      <c r="B12" s="153" t="s">
        <v>101</v>
      </c>
      <c r="C12" s="155" t="str">
        <f>VLOOKUP(B16,南ブロック!$A$52:$H$55,6,FALSE)</f>
        <v>今井　大貴</v>
      </c>
      <c r="D12" s="156" t="str">
        <f>VLOOKUP(B16,南ブロック!$A$52:$H$55,7,FALSE)</f>
        <v>慶應義塾</v>
      </c>
      <c r="E12" s="180" t="str">
        <f>VLOOKUP(B16,南ブロック!$A$52:$H$55,2,FALSE)</f>
        <v>神奈川</v>
      </c>
      <c r="F12" s="169">
        <v>4</v>
      </c>
      <c r="G12" s="53"/>
      <c r="I12" s="55"/>
    </row>
    <row r="13" spans="1:10" ht="9.75" customHeight="1" thickBot="1" x14ac:dyDescent="0.2">
      <c r="A13" s="168"/>
      <c r="B13" s="154"/>
      <c r="C13" s="155"/>
      <c r="D13" s="156"/>
      <c r="E13" s="180"/>
      <c r="F13" s="170"/>
      <c r="I13" s="55"/>
      <c r="J13" s="57"/>
    </row>
    <row r="14" spans="1:10" ht="9.75" customHeight="1" thickBot="1" x14ac:dyDescent="0.2">
      <c r="A14" s="168"/>
      <c r="B14" s="153" t="s">
        <v>96</v>
      </c>
      <c r="C14" s="155" t="str">
        <f>VLOOKUP(B6,南ブロック!$A$52:$H$55,6,FALSE)</f>
        <v>鈴木　康太</v>
      </c>
      <c r="D14" s="156" t="str">
        <f>VLOOKUP(B6,南ブロック!$A$52:$H$55,7,FALSE)</f>
        <v>千葉黎明</v>
      </c>
      <c r="E14" s="180" t="str">
        <f>VLOOKUP(B6,南ブロック!$A$52:$H$55,2,FALSE)</f>
        <v>千葉</v>
      </c>
      <c r="F14" s="169">
        <v>5</v>
      </c>
      <c r="I14" s="55"/>
      <c r="J14" s="58"/>
    </row>
    <row r="15" spans="1:10" ht="9.75" customHeight="1" thickBot="1" x14ac:dyDescent="0.2">
      <c r="A15" s="168"/>
      <c r="B15" s="154"/>
      <c r="C15" s="155"/>
      <c r="D15" s="156"/>
      <c r="E15" s="180"/>
      <c r="F15" s="170"/>
      <c r="G15" s="52"/>
      <c r="I15" s="55"/>
    </row>
    <row r="16" spans="1:10" ht="9.75" customHeight="1" thickBot="1" x14ac:dyDescent="0.2">
      <c r="A16" s="168"/>
      <c r="B16" s="153" t="s">
        <v>102</v>
      </c>
      <c r="C16" s="155" t="str">
        <f>VLOOKUP(B16,南ブロック!$A$52:$H$55,4,FALSE)</f>
        <v>星山　友貴</v>
      </c>
      <c r="D16" s="156" t="str">
        <f>VLOOKUP(B16,南ブロック!$A$52:$H$55,5,FALSE)</f>
        <v>横浜創学館</v>
      </c>
      <c r="E16" s="166" t="str">
        <f>VLOOKUP(B16,南ブロック!$A$52:$H$55,2,FALSE)</f>
        <v>神奈川</v>
      </c>
      <c r="F16" s="169">
        <v>6</v>
      </c>
      <c r="G16" s="53"/>
      <c r="H16" s="54"/>
      <c r="I16" s="55"/>
    </row>
    <row r="17" spans="1:9" ht="9.75" customHeight="1" thickBot="1" x14ac:dyDescent="0.2">
      <c r="A17" s="168"/>
      <c r="B17" s="154"/>
      <c r="C17" s="155"/>
      <c r="D17" s="156"/>
      <c r="E17" s="167"/>
      <c r="F17" s="170"/>
      <c r="H17" s="55"/>
      <c r="I17" s="56"/>
    </row>
    <row r="18" spans="1:9" ht="9.75" customHeight="1" thickBot="1" x14ac:dyDescent="0.2">
      <c r="A18" s="168"/>
      <c r="B18" s="153" t="s">
        <v>98</v>
      </c>
      <c r="C18" s="155" t="str">
        <f>VLOOKUP(B18,南ブロック!$A$52:$H$55,4,FALSE)</f>
        <v>舟久保　絢哉</v>
      </c>
      <c r="D18" s="156" t="str">
        <f>VLOOKUP(B18,南ブロック!$A$52:$H$55,5,FALSE)</f>
        <v>山梨学院大学附属</v>
      </c>
      <c r="E18" s="166" t="str">
        <f>VLOOKUP(B18,南ブロック!$A$52:$H$55,2,FALSE)</f>
        <v>山梨</v>
      </c>
      <c r="F18" s="169">
        <v>7</v>
      </c>
      <c r="H18" s="55"/>
    </row>
    <row r="19" spans="1:9" ht="9.75" customHeight="1" thickBot="1" x14ac:dyDescent="0.2">
      <c r="A19" s="168"/>
      <c r="B19" s="154"/>
      <c r="C19" s="155"/>
      <c r="D19" s="156"/>
      <c r="E19" s="167"/>
      <c r="F19" s="170"/>
      <c r="G19" s="52"/>
      <c r="H19" s="56"/>
    </row>
    <row r="20" spans="1:9" ht="9.75" customHeight="1" thickBot="1" x14ac:dyDescent="0.2">
      <c r="A20" s="168"/>
      <c r="B20" s="153" t="s">
        <v>100</v>
      </c>
      <c r="C20" s="155" t="str">
        <f>VLOOKUP(B10,南ブロック!$A$52:$H$55,6,FALSE)</f>
        <v>山川　俊樹</v>
      </c>
      <c r="D20" s="156" t="str">
        <f>VLOOKUP(B10,南ブロック!$A$52:$H$55,7,FALSE)</f>
        <v>富士森</v>
      </c>
      <c r="E20" s="180" t="str">
        <f>VLOOKUP(B10,南ブロック!$A$52:$H$55,2,FALSE)</f>
        <v>東京</v>
      </c>
      <c r="F20" s="169">
        <v>8</v>
      </c>
      <c r="G20" s="53"/>
    </row>
    <row r="21" spans="1:9" ht="9.75" customHeight="1" x14ac:dyDescent="0.15">
      <c r="A21" s="168"/>
      <c r="B21" s="154"/>
      <c r="C21" s="155"/>
      <c r="D21" s="156"/>
      <c r="E21" s="180"/>
      <c r="F21" s="170"/>
    </row>
    <row r="22" spans="1:9" ht="18.75" customHeight="1" x14ac:dyDescent="0.15">
      <c r="A22" s="44"/>
      <c r="B22" s="59"/>
      <c r="C22" s="60"/>
      <c r="D22" s="60"/>
      <c r="E22" s="60"/>
      <c r="F22" s="44"/>
    </row>
    <row r="23" spans="1:9" ht="17.25" x14ac:dyDescent="0.15">
      <c r="A23" s="1" t="s">
        <v>25</v>
      </c>
    </row>
    <row r="24" spans="1:9" ht="6" customHeight="1" x14ac:dyDescent="0.15">
      <c r="A24" s="44"/>
    </row>
    <row r="25" spans="1:9" x14ac:dyDescent="0.15">
      <c r="A25" s="44"/>
      <c r="B25" s="45" t="s">
        <v>39</v>
      </c>
      <c r="C25" s="46" t="s">
        <v>40</v>
      </c>
      <c r="D25" s="47" t="s">
        <v>41</v>
      </c>
      <c r="E25" s="48" t="s">
        <v>42</v>
      </c>
      <c r="F25" s="49"/>
    </row>
    <row r="26" spans="1:9" ht="9.75" customHeight="1" thickBot="1" x14ac:dyDescent="0.2">
      <c r="A26" s="168"/>
      <c r="B26" s="153" t="s">
        <v>95</v>
      </c>
      <c r="C26" s="155" t="str">
        <f>VLOOKUP(B26,北ブロック!$A$52:$K$55,4,FALSE)</f>
        <v>戸坂　　凌</v>
      </c>
      <c r="D26" s="156" t="str">
        <f>VLOOKUP(B26,北ブロック!$A$52:$K$55,5,FALSE)</f>
        <v>水城</v>
      </c>
      <c r="E26" s="166" t="str">
        <f>VLOOKUP(B26,北ブロック!$A$52:$K$55,2,FALSE)</f>
        <v>茨城</v>
      </c>
      <c r="F26" s="169">
        <v>1</v>
      </c>
    </row>
    <row r="27" spans="1:9" ht="9.75" customHeight="1" thickBot="1" x14ac:dyDescent="0.2">
      <c r="A27" s="168"/>
      <c r="B27" s="154"/>
      <c r="C27" s="155"/>
      <c r="D27" s="156"/>
      <c r="E27" s="167"/>
      <c r="F27" s="170"/>
      <c r="G27" s="52"/>
    </row>
    <row r="28" spans="1:9" ht="9.75" customHeight="1" thickBot="1" x14ac:dyDescent="0.2">
      <c r="A28" s="168"/>
      <c r="B28" s="153" t="s">
        <v>97</v>
      </c>
      <c r="C28" s="155" t="str">
        <f>VLOOKUP(B38,北ブロック!$A$52:$K$55,6,FALSE)</f>
        <v>帖地　拓也</v>
      </c>
      <c r="D28" s="156" t="str">
        <f>VLOOKUP(B38,北ブロック!$A$52:$K$55,7,FALSE)</f>
        <v>作新学院</v>
      </c>
      <c r="E28" s="180" t="str">
        <f>VLOOKUP(B38,北ブロック!$A$52:$K$55,2,FALSE)</f>
        <v>栃木</v>
      </c>
      <c r="F28" s="169">
        <v>2</v>
      </c>
      <c r="G28" s="53"/>
      <c r="H28" s="54"/>
    </row>
    <row r="29" spans="1:9" ht="9.75" customHeight="1" thickBot="1" x14ac:dyDescent="0.2">
      <c r="A29" s="168"/>
      <c r="B29" s="154"/>
      <c r="C29" s="155"/>
      <c r="D29" s="156"/>
      <c r="E29" s="180"/>
      <c r="F29" s="170"/>
      <c r="H29" s="55"/>
    </row>
    <row r="30" spans="1:9" ht="9.75" customHeight="1" thickBot="1" x14ac:dyDescent="0.2">
      <c r="A30" s="168"/>
      <c r="B30" s="153" t="s">
        <v>99</v>
      </c>
      <c r="C30" s="155" t="str">
        <f>VLOOKUP(B30,北ブロック!$A$52:$K$55,4,FALSE)</f>
        <v>大家　廉</v>
      </c>
      <c r="D30" s="156" t="str">
        <f>VLOOKUP(B30,北ブロック!$A$52:$K$55,5,FALSE)</f>
        <v>埼玉栄</v>
      </c>
      <c r="E30" s="166" t="str">
        <f>VLOOKUP(B30,北ブロック!$A$52:$K$55,2,FALSE)</f>
        <v>埼玉</v>
      </c>
      <c r="F30" s="169">
        <v>3</v>
      </c>
      <c r="H30" s="55"/>
      <c r="I30" s="54"/>
    </row>
    <row r="31" spans="1:9" ht="9.75" customHeight="1" thickBot="1" x14ac:dyDescent="0.2">
      <c r="A31" s="168"/>
      <c r="B31" s="154"/>
      <c r="C31" s="155"/>
      <c r="D31" s="156"/>
      <c r="E31" s="167"/>
      <c r="F31" s="170"/>
      <c r="G31" s="52"/>
      <c r="H31" s="56"/>
      <c r="I31" s="55"/>
    </row>
    <row r="32" spans="1:9" ht="9.75" customHeight="1" thickBot="1" x14ac:dyDescent="0.2">
      <c r="A32" s="168"/>
      <c r="B32" s="153" t="s">
        <v>101</v>
      </c>
      <c r="C32" s="155" t="str">
        <f>VLOOKUP(B36,北ブロック!$A$52:$K$55,6,FALSE)</f>
        <v>福田　峻也</v>
      </c>
      <c r="D32" s="156" t="str">
        <f>VLOOKUP(B36,北ブロック!$A$52:$K$55,7,FALSE)</f>
        <v>県立前橋工業</v>
      </c>
      <c r="E32" s="180" t="str">
        <f>VLOOKUP(B36,北ブロック!$A$52:$K$55,2,FALSE)</f>
        <v>群馬</v>
      </c>
      <c r="F32" s="169">
        <v>4</v>
      </c>
      <c r="G32" s="53"/>
      <c r="I32" s="55"/>
    </row>
    <row r="33" spans="1:11" ht="9.75" customHeight="1" thickBot="1" x14ac:dyDescent="0.2">
      <c r="A33" s="168"/>
      <c r="B33" s="154"/>
      <c r="C33" s="155"/>
      <c r="D33" s="156"/>
      <c r="E33" s="180"/>
      <c r="F33" s="170"/>
      <c r="I33" s="55"/>
      <c r="J33" s="57"/>
    </row>
    <row r="34" spans="1:11" ht="9.75" customHeight="1" thickBot="1" x14ac:dyDescent="0.2">
      <c r="A34" s="168"/>
      <c r="B34" s="153" t="s">
        <v>96</v>
      </c>
      <c r="C34" s="155" t="str">
        <f>VLOOKUP(B26,北ブロック!$A$52:$K$55,6,FALSE)</f>
        <v>内田湧大郎</v>
      </c>
      <c r="D34" s="156" t="str">
        <f>VLOOKUP(B26,北ブロック!$A$52:$K$55,7,FALSE)</f>
        <v>東洋大学附属牛久</v>
      </c>
      <c r="E34" s="180" t="str">
        <f>VLOOKUP(B26,北ブロック!$A$52:$K$55,2,FALSE)</f>
        <v>茨城</v>
      </c>
      <c r="F34" s="169">
        <v>5</v>
      </c>
      <c r="I34" s="55"/>
      <c r="J34" s="58"/>
    </row>
    <row r="35" spans="1:11" ht="9.75" customHeight="1" thickBot="1" x14ac:dyDescent="0.2">
      <c r="A35" s="168"/>
      <c r="B35" s="154"/>
      <c r="C35" s="155"/>
      <c r="D35" s="156"/>
      <c r="E35" s="180"/>
      <c r="F35" s="170"/>
      <c r="G35" s="52"/>
      <c r="I35" s="55"/>
    </row>
    <row r="36" spans="1:11" ht="9.75" customHeight="1" thickBot="1" x14ac:dyDescent="0.2">
      <c r="A36" s="168"/>
      <c r="B36" s="153" t="s">
        <v>102</v>
      </c>
      <c r="C36" s="155" t="str">
        <f>VLOOKUP(B36,北ブロック!$A$52:$K$55,4,FALSE)</f>
        <v>鈴木　捷太</v>
      </c>
      <c r="D36" s="156" t="str">
        <f>VLOOKUP(B36,北ブロック!$A$52:$K$55,5,FALSE)</f>
        <v>県立太田</v>
      </c>
      <c r="E36" s="166" t="str">
        <f>VLOOKUP(B36,北ブロック!$A$52:$K$55,2,FALSE)</f>
        <v>群馬</v>
      </c>
      <c r="F36" s="169">
        <v>6</v>
      </c>
      <c r="G36" s="53"/>
      <c r="H36" s="54"/>
      <c r="I36" s="55"/>
    </row>
    <row r="37" spans="1:11" ht="9.75" customHeight="1" thickBot="1" x14ac:dyDescent="0.2">
      <c r="A37" s="168"/>
      <c r="B37" s="154"/>
      <c r="C37" s="155"/>
      <c r="D37" s="156"/>
      <c r="E37" s="167"/>
      <c r="F37" s="170"/>
      <c r="H37" s="55"/>
      <c r="I37" s="56"/>
    </row>
    <row r="38" spans="1:11" ht="9.75" customHeight="1" thickBot="1" x14ac:dyDescent="0.2">
      <c r="A38" s="168"/>
      <c r="B38" s="153" t="s">
        <v>98</v>
      </c>
      <c r="C38" s="155" t="str">
        <f>VLOOKUP(B38,北ブロック!$A$52:$K$55,4,FALSE)</f>
        <v>上山　知樹</v>
      </c>
      <c r="D38" s="156" t="str">
        <f>VLOOKUP(B38,北ブロック!$A$52:$K$55,5,FALSE)</f>
        <v>県立宇都宮商業</v>
      </c>
      <c r="E38" s="166" t="str">
        <f>VLOOKUP(B38,北ブロック!$A$52:$K$55,2,FALSE)</f>
        <v>栃木</v>
      </c>
      <c r="F38" s="169">
        <v>7</v>
      </c>
      <c r="H38" s="55"/>
    </row>
    <row r="39" spans="1:11" ht="9.75" customHeight="1" thickBot="1" x14ac:dyDescent="0.2">
      <c r="A39" s="168"/>
      <c r="B39" s="154"/>
      <c r="C39" s="155"/>
      <c r="D39" s="156"/>
      <c r="E39" s="167"/>
      <c r="F39" s="170"/>
      <c r="G39" s="52"/>
      <c r="H39" s="56"/>
    </row>
    <row r="40" spans="1:11" ht="9.75" customHeight="1" thickBot="1" x14ac:dyDescent="0.2">
      <c r="A40" s="168"/>
      <c r="B40" s="153" t="s">
        <v>100</v>
      </c>
      <c r="C40" s="155" t="str">
        <f>VLOOKUP(B30,北ブロック!$A$52:$K$55,6,FALSE)</f>
        <v>中村　隆聖</v>
      </c>
      <c r="D40" s="156" t="str">
        <f>VLOOKUP(B30,北ブロック!$A$52:$K$55,7,FALSE)</f>
        <v>埼玉栄</v>
      </c>
      <c r="E40" s="180" t="str">
        <f>VLOOKUP(B30,北ブロック!$A$52:$K$55,2,FALSE)</f>
        <v>埼玉</v>
      </c>
      <c r="F40" s="169">
        <v>8</v>
      </c>
      <c r="G40" s="53"/>
    </row>
    <row r="41" spans="1:11" ht="9.75" customHeight="1" x14ac:dyDescent="0.15">
      <c r="A41" s="168"/>
      <c r="B41" s="154"/>
      <c r="C41" s="155"/>
      <c r="D41" s="156"/>
      <c r="E41" s="180"/>
      <c r="F41" s="170"/>
    </row>
    <row r="42" spans="1:11" ht="27.75" customHeight="1" x14ac:dyDescent="0.15"/>
    <row r="43" spans="1:11" ht="27.75" customHeight="1" x14ac:dyDescent="0.15">
      <c r="A43" s="61"/>
      <c r="B43" s="61"/>
      <c r="C43" s="62"/>
      <c r="D43" s="62"/>
      <c r="E43" s="62"/>
      <c r="F43" s="61"/>
      <c r="G43" s="61"/>
      <c r="H43" s="61"/>
      <c r="I43" s="61"/>
      <c r="J43" s="61"/>
    </row>
    <row r="44" spans="1:11" ht="17.25" x14ac:dyDescent="0.15">
      <c r="A44" s="7" t="s">
        <v>26</v>
      </c>
    </row>
    <row r="45" spans="1:11" ht="5.25" customHeight="1" x14ac:dyDescent="0.15">
      <c r="A45" s="7"/>
    </row>
    <row r="46" spans="1:11" x14ac:dyDescent="0.15">
      <c r="A46" s="44"/>
      <c r="B46" s="124" t="s">
        <v>39</v>
      </c>
      <c r="C46" s="46" t="s">
        <v>40</v>
      </c>
      <c r="D46" s="47" t="s">
        <v>41</v>
      </c>
      <c r="E46" s="48" t="s">
        <v>42</v>
      </c>
      <c r="F46" s="49"/>
    </row>
    <row r="47" spans="1:11" ht="9.75" customHeight="1" thickBot="1" x14ac:dyDescent="0.2">
      <c r="B47" s="162" t="s">
        <v>50</v>
      </c>
      <c r="C47" s="155"/>
      <c r="D47" s="156"/>
      <c r="E47" s="157"/>
      <c r="F47" s="120"/>
      <c r="G47" s="63"/>
      <c r="H47" s="58"/>
      <c r="I47" s="58"/>
      <c r="J47" s="58"/>
      <c r="K47" s="58"/>
    </row>
    <row r="48" spans="1:11" ht="9.75" customHeight="1" thickBot="1" x14ac:dyDescent="0.2">
      <c r="B48" s="163"/>
      <c r="C48" s="155"/>
      <c r="D48" s="156"/>
      <c r="E48" s="158"/>
      <c r="F48" s="121"/>
      <c r="G48" s="67"/>
      <c r="H48" s="54"/>
      <c r="I48" s="58"/>
      <c r="J48" s="58"/>
      <c r="K48" s="58"/>
    </row>
    <row r="49" spans="2:11" ht="9.75" customHeight="1" thickBot="1" x14ac:dyDescent="0.2">
      <c r="B49" s="162" t="s">
        <v>44</v>
      </c>
      <c r="C49" s="155"/>
      <c r="D49" s="156"/>
      <c r="E49" s="157"/>
      <c r="F49" s="120"/>
      <c r="G49" s="63"/>
      <c r="H49" s="55"/>
      <c r="I49" s="54"/>
      <c r="J49" s="58"/>
      <c r="K49" s="58"/>
    </row>
    <row r="50" spans="2:11" ht="9.75" customHeight="1" thickBot="1" x14ac:dyDescent="0.2">
      <c r="B50" s="163"/>
      <c r="C50" s="155"/>
      <c r="D50" s="156"/>
      <c r="E50" s="158"/>
      <c r="F50" s="121"/>
      <c r="G50" s="52"/>
      <c r="H50" s="56"/>
      <c r="I50" s="55"/>
      <c r="J50" s="58"/>
      <c r="K50" s="58"/>
    </row>
    <row r="51" spans="2:11" ht="9.75" customHeight="1" thickBot="1" x14ac:dyDescent="0.2">
      <c r="B51" s="162" t="s">
        <v>45</v>
      </c>
      <c r="C51" s="155"/>
      <c r="D51" s="156"/>
      <c r="E51" s="157"/>
      <c r="F51" s="120"/>
      <c r="G51" s="53"/>
      <c r="H51" s="58"/>
      <c r="I51" s="55"/>
      <c r="J51" s="58"/>
      <c r="K51" s="58"/>
    </row>
    <row r="52" spans="2:11" ht="9.75" customHeight="1" thickBot="1" x14ac:dyDescent="0.2">
      <c r="B52" s="163"/>
      <c r="C52" s="155"/>
      <c r="D52" s="156"/>
      <c r="E52" s="158"/>
      <c r="F52" s="121"/>
      <c r="G52" s="63"/>
      <c r="H52" s="58"/>
      <c r="I52" s="55"/>
      <c r="J52" s="57"/>
      <c r="K52" s="58"/>
    </row>
    <row r="53" spans="2:11" ht="9.75" customHeight="1" thickBot="1" x14ac:dyDescent="0.2">
      <c r="B53" s="162" t="s">
        <v>46</v>
      </c>
      <c r="C53" s="155"/>
      <c r="D53" s="156"/>
      <c r="E53" s="157"/>
      <c r="F53" s="120"/>
      <c r="G53" s="63"/>
      <c r="H53" s="58"/>
      <c r="I53" s="55"/>
      <c r="J53" s="58"/>
      <c r="K53" s="58"/>
    </row>
    <row r="54" spans="2:11" ht="9.75" customHeight="1" thickBot="1" x14ac:dyDescent="0.2">
      <c r="B54" s="163"/>
      <c r="C54" s="155"/>
      <c r="D54" s="156"/>
      <c r="E54" s="158"/>
      <c r="F54" s="121"/>
      <c r="G54" s="52"/>
      <c r="H54" s="58"/>
      <c r="I54" s="55"/>
      <c r="J54" s="58"/>
      <c r="K54" s="58"/>
    </row>
    <row r="55" spans="2:11" ht="9.75" customHeight="1" thickBot="1" x14ac:dyDescent="0.2">
      <c r="B55" s="162" t="s">
        <v>48</v>
      </c>
      <c r="C55" s="155"/>
      <c r="D55" s="156"/>
      <c r="E55" s="157"/>
      <c r="F55" s="120"/>
      <c r="G55" s="53"/>
      <c r="H55" s="54"/>
      <c r="I55" s="55"/>
      <c r="J55" s="58"/>
      <c r="K55" s="58"/>
    </row>
    <row r="56" spans="2:11" ht="9.75" customHeight="1" thickBot="1" x14ac:dyDescent="0.2">
      <c r="B56" s="163"/>
      <c r="C56" s="155"/>
      <c r="D56" s="156"/>
      <c r="E56" s="158"/>
      <c r="F56" s="121"/>
      <c r="G56" s="63"/>
      <c r="H56" s="55"/>
      <c r="I56" s="56"/>
      <c r="J56" s="58"/>
      <c r="K56" s="58"/>
    </row>
    <row r="57" spans="2:11" ht="9.75" customHeight="1" thickBot="1" x14ac:dyDescent="0.2">
      <c r="B57" s="162" t="s">
        <v>49</v>
      </c>
      <c r="C57" s="178"/>
      <c r="D57" s="157"/>
      <c r="E57" s="157"/>
      <c r="F57" s="120"/>
      <c r="G57" s="66"/>
      <c r="H57" s="56"/>
      <c r="I57" s="58"/>
      <c r="J57" s="58"/>
      <c r="K57" s="58"/>
    </row>
    <row r="58" spans="2:11" ht="9.75" customHeight="1" x14ac:dyDescent="0.15">
      <c r="B58" s="163"/>
      <c r="C58" s="179"/>
      <c r="D58" s="158"/>
      <c r="E58" s="158"/>
      <c r="F58" s="121"/>
      <c r="G58" s="58"/>
      <c r="H58" s="58"/>
      <c r="I58" s="58"/>
      <c r="J58" s="58"/>
      <c r="K58" s="58"/>
    </row>
    <row r="60" spans="2:11" x14ac:dyDescent="0.15">
      <c r="B60" s="64" t="s">
        <v>27</v>
      </c>
    </row>
    <row r="61" spans="2:11" ht="9.75" customHeight="1" x14ac:dyDescent="0.15">
      <c r="C61" s="171" t="s">
        <v>216</v>
      </c>
      <c r="D61" s="171" t="s">
        <v>217</v>
      </c>
      <c r="E61" s="173" t="s">
        <v>215</v>
      </c>
    </row>
    <row r="62" spans="2:11" ht="9.75" customHeight="1" x14ac:dyDescent="0.15">
      <c r="C62" s="172"/>
      <c r="D62" s="172"/>
      <c r="E62" s="163"/>
    </row>
    <row r="63" spans="2:11" ht="9.75" customHeight="1" x14ac:dyDescent="0.15">
      <c r="C63" s="174" t="s">
        <v>226</v>
      </c>
      <c r="D63" s="174" t="s">
        <v>227</v>
      </c>
      <c r="E63" s="176" t="s">
        <v>228</v>
      </c>
    </row>
    <row r="64" spans="2:11" ht="9.75" customHeight="1" x14ac:dyDescent="0.15">
      <c r="C64" s="175"/>
      <c r="D64" s="175"/>
      <c r="E64" s="177"/>
    </row>
  </sheetData>
  <mergeCells count="126">
    <mergeCell ref="A40:A41"/>
    <mergeCell ref="A26:A27"/>
    <mergeCell ref="A28:A29"/>
    <mergeCell ref="A30:A31"/>
    <mergeCell ref="A32:A33"/>
    <mergeCell ref="A34:A35"/>
    <mergeCell ref="A14:A15"/>
    <mergeCell ref="A16:A17"/>
    <mergeCell ref="A18:A19"/>
    <mergeCell ref="A20:A21"/>
    <mergeCell ref="A36:A37"/>
    <mergeCell ref="A38:A39"/>
    <mergeCell ref="A6:A7"/>
    <mergeCell ref="A8:A9"/>
    <mergeCell ref="A10:A11"/>
    <mergeCell ref="A12:A13"/>
    <mergeCell ref="F6:F7"/>
    <mergeCell ref="B8:B9"/>
    <mergeCell ref="C8:C9"/>
    <mergeCell ref="D8:D9"/>
    <mergeCell ref="E8:E9"/>
    <mergeCell ref="F8:F9"/>
    <mergeCell ref="B6:B7"/>
    <mergeCell ref="C6:C7"/>
    <mergeCell ref="D6:D7"/>
    <mergeCell ref="E6:E7"/>
    <mergeCell ref="F10:F11"/>
    <mergeCell ref="B12:B13"/>
    <mergeCell ref="C12:C13"/>
    <mergeCell ref="D12:D13"/>
    <mergeCell ref="E12:E13"/>
    <mergeCell ref="F12:F13"/>
    <mergeCell ref="B10:B11"/>
    <mergeCell ref="C10:C11"/>
    <mergeCell ref="D10:D11"/>
    <mergeCell ref="E10:E11"/>
    <mergeCell ref="F14:F15"/>
    <mergeCell ref="B16:B17"/>
    <mergeCell ref="C16:C17"/>
    <mergeCell ref="D16:D17"/>
    <mergeCell ref="E16:E17"/>
    <mergeCell ref="F16:F17"/>
    <mergeCell ref="B14:B15"/>
    <mergeCell ref="C14:C15"/>
    <mergeCell ref="D14:D15"/>
    <mergeCell ref="E14:E15"/>
    <mergeCell ref="F18:F19"/>
    <mergeCell ref="B20:B21"/>
    <mergeCell ref="C20:C21"/>
    <mergeCell ref="D20:D21"/>
    <mergeCell ref="E20:E21"/>
    <mergeCell ref="F20:F21"/>
    <mergeCell ref="B18:B19"/>
    <mergeCell ref="C18:C19"/>
    <mergeCell ref="D18:D19"/>
    <mergeCell ref="E18:E19"/>
    <mergeCell ref="F26:F27"/>
    <mergeCell ref="B28:B29"/>
    <mergeCell ref="C28:C29"/>
    <mergeCell ref="D28:D29"/>
    <mergeCell ref="E28:E29"/>
    <mergeCell ref="F28:F29"/>
    <mergeCell ref="B26:B27"/>
    <mergeCell ref="C26:C27"/>
    <mergeCell ref="D26:D27"/>
    <mergeCell ref="E26:E27"/>
    <mergeCell ref="F30:F31"/>
    <mergeCell ref="B32:B33"/>
    <mergeCell ref="C32:C33"/>
    <mergeCell ref="D32:D33"/>
    <mergeCell ref="E32:E33"/>
    <mergeCell ref="F32:F33"/>
    <mergeCell ref="F38:F39"/>
    <mergeCell ref="B40:B41"/>
    <mergeCell ref="C40:C41"/>
    <mergeCell ref="D40:D41"/>
    <mergeCell ref="E40:E41"/>
    <mergeCell ref="F40:F41"/>
    <mergeCell ref="B30:B31"/>
    <mergeCell ref="C30:C31"/>
    <mergeCell ref="D30:D31"/>
    <mergeCell ref="E30:E31"/>
    <mergeCell ref="F34:F35"/>
    <mergeCell ref="B36:B37"/>
    <mergeCell ref="C36:C37"/>
    <mergeCell ref="D36:D37"/>
    <mergeCell ref="E36:E37"/>
    <mergeCell ref="F36:F37"/>
    <mergeCell ref="B38:B39"/>
    <mergeCell ref="C38:C39"/>
    <mergeCell ref="D38:D39"/>
    <mergeCell ref="E38:E39"/>
    <mergeCell ref="B47:B48"/>
    <mergeCell ref="C47:C48"/>
    <mergeCell ref="D47:D48"/>
    <mergeCell ref="E47:E48"/>
    <mergeCell ref="B34:B35"/>
    <mergeCell ref="C34:C35"/>
    <mergeCell ref="D34:D35"/>
    <mergeCell ref="E34:E35"/>
    <mergeCell ref="B49:B50"/>
    <mergeCell ref="C49:C50"/>
    <mergeCell ref="D49:D50"/>
    <mergeCell ref="E49:E50"/>
    <mergeCell ref="B51:B52"/>
    <mergeCell ref="C51:C52"/>
    <mergeCell ref="D51:D52"/>
    <mergeCell ref="E51:E52"/>
    <mergeCell ref="B55:B56"/>
    <mergeCell ref="C55:C56"/>
    <mergeCell ref="D55:D56"/>
    <mergeCell ref="E55:E56"/>
    <mergeCell ref="D61:D62"/>
    <mergeCell ref="E61:E62"/>
    <mergeCell ref="C63:C64"/>
    <mergeCell ref="D63:D64"/>
    <mergeCell ref="E63:E64"/>
    <mergeCell ref="B53:B54"/>
    <mergeCell ref="C53:C54"/>
    <mergeCell ref="D53:D54"/>
    <mergeCell ref="E53:E54"/>
    <mergeCell ref="B57:B58"/>
    <mergeCell ref="C57:C58"/>
    <mergeCell ref="D57:D58"/>
    <mergeCell ref="E57:E58"/>
    <mergeCell ref="C61:C62"/>
  </mergeCells>
  <phoneticPr fontId="2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showGridLines="0" showRowColHeaders="0" zoomScale="120" zoomScaleNormal="120" workbookViewId="0">
      <selection activeCell="B81" sqref="B81"/>
    </sheetView>
  </sheetViews>
  <sheetFormatPr defaultRowHeight="12" x14ac:dyDescent="0.15"/>
  <cols>
    <col min="1" max="1" width="5.28515625" style="42" customWidth="1"/>
    <col min="2" max="2" width="8.7109375" style="42" customWidth="1"/>
    <col min="3" max="3" width="26.28515625" style="43" customWidth="1"/>
    <col min="4" max="4" width="8.7109375" style="43" customWidth="1"/>
    <col min="5" max="5" width="4.85546875" style="42" customWidth="1"/>
    <col min="6" max="9" width="5.140625" style="42" customWidth="1"/>
    <col min="10" max="16384" width="9.140625" style="42"/>
  </cols>
  <sheetData>
    <row r="1" spans="1:9" ht="28.5" x14ac:dyDescent="0.15">
      <c r="A1" s="6" t="s">
        <v>54</v>
      </c>
      <c r="C1" s="40"/>
      <c r="D1" s="40"/>
    </row>
    <row r="2" spans="1:9" ht="15.75" customHeight="1" x14ac:dyDescent="0.15"/>
    <row r="3" spans="1:9" ht="13.5" customHeight="1" x14ac:dyDescent="0.15">
      <c r="A3" s="1" t="s">
        <v>24</v>
      </c>
    </row>
    <row r="4" spans="1:9" x14ac:dyDescent="0.15">
      <c r="A4" s="44"/>
    </row>
    <row r="5" spans="1:9" ht="13.5" customHeight="1" x14ac:dyDescent="0.15">
      <c r="A5" s="44"/>
      <c r="B5" s="45" t="s">
        <v>39</v>
      </c>
      <c r="C5" s="82" t="s">
        <v>41</v>
      </c>
      <c r="D5" s="82" t="s">
        <v>42</v>
      </c>
      <c r="E5" s="49"/>
    </row>
    <row r="6" spans="1:9" ht="9.75" customHeight="1" thickBot="1" x14ac:dyDescent="0.2">
      <c r="A6" s="168"/>
      <c r="B6" s="153" t="s">
        <v>95</v>
      </c>
      <c r="C6" s="155" t="str">
        <f>VLOOKUP(B6,南ブロック!$A$56:$H$59,4,FALSE)</f>
        <v>山梨学院大学附属</v>
      </c>
      <c r="D6" s="166" t="str">
        <f>VLOOKUP(B6,南ブロック!$A$56:$H$59,2,FALSE)</f>
        <v>山梨</v>
      </c>
      <c r="E6" s="169">
        <v>1</v>
      </c>
    </row>
    <row r="7" spans="1:9" ht="9.75" customHeight="1" thickBot="1" x14ac:dyDescent="0.2">
      <c r="A7" s="168"/>
      <c r="B7" s="154"/>
      <c r="C7" s="155"/>
      <c r="D7" s="167"/>
      <c r="E7" s="170"/>
      <c r="F7" s="52"/>
    </row>
    <row r="8" spans="1:9" ht="9.75" customHeight="1" thickBot="1" x14ac:dyDescent="0.2">
      <c r="A8" s="168"/>
      <c r="B8" s="153" t="s">
        <v>97</v>
      </c>
      <c r="C8" s="155" t="str">
        <f>VLOOKUP(B18,南ブロック!$A$56:$H$59,6,FALSE)</f>
        <v>横浜創学館</v>
      </c>
      <c r="D8" s="181" t="str">
        <f>VLOOKUP(B18,南ブロック!$A$56:$H$59,2,FALSE)</f>
        <v>神奈川</v>
      </c>
      <c r="E8" s="169">
        <v>2</v>
      </c>
      <c r="F8" s="53"/>
      <c r="G8" s="54"/>
    </row>
    <row r="9" spans="1:9" ht="9.75" customHeight="1" thickBot="1" x14ac:dyDescent="0.2">
      <c r="A9" s="168"/>
      <c r="B9" s="154"/>
      <c r="C9" s="155"/>
      <c r="D9" s="181"/>
      <c r="E9" s="170"/>
      <c r="G9" s="55"/>
    </row>
    <row r="10" spans="1:9" ht="9.75" customHeight="1" thickBot="1" x14ac:dyDescent="0.2">
      <c r="A10" s="168"/>
      <c r="B10" s="153" t="s">
        <v>99</v>
      </c>
      <c r="C10" s="155" t="str">
        <f>VLOOKUP(B10,南ブロック!$A$56:$H$59,4,FALSE)</f>
        <v>八雲学園</v>
      </c>
      <c r="D10" s="166" t="str">
        <f>VLOOKUP(B10,南ブロック!$A$56:$H$59,2,FALSE)</f>
        <v>東京</v>
      </c>
      <c r="E10" s="169">
        <v>3</v>
      </c>
      <c r="G10" s="55"/>
      <c r="H10" s="54"/>
    </row>
    <row r="11" spans="1:9" ht="9.75" customHeight="1" thickBot="1" x14ac:dyDescent="0.2">
      <c r="A11" s="168"/>
      <c r="B11" s="154"/>
      <c r="C11" s="155"/>
      <c r="D11" s="167"/>
      <c r="E11" s="170"/>
      <c r="F11" s="52"/>
      <c r="G11" s="56"/>
      <c r="H11" s="55"/>
    </row>
    <row r="12" spans="1:9" ht="9.75" customHeight="1" thickBot="1" x14ac:dyDescent="0.2">
      <c r="A12" s="168"/>
      <c r="B12" s="153" t="s">
        <v>101</v>
      </c>
      <c r="C12" s="155" t="str">
        <f>VLOOKUP(B16,南ブロック!$A$56:$H$59,6,FALSE)</f>
        <v>敬愛学園</v>
      </c>
      <c r="D12" s="181" t="str">
        <f>VLOOKUP(B16,南ブロック!$A$56:$H$59,2,FALSE)</f>
        <v>千葉</v>
      </c>
      <c r="E12" s="169">
        <v>4</v>
      </c>
      <c r="F12" s="53"/>
      <c r="H12" s="55"/>
    </row>
    <row r="13" spans="1:9" ht="9.75" customHeight="1" thickBot="1" x14ac:dyDescent="0.2">
      <c r="A13" s="168"/>
      <c r="B13" s="154"/>
      <c r="C13" s="155"/>
      <c r="D13" s="181"/>
      <c r="E13" s="170"/>
      <c r="H13" s="55"/>
      <c r="I13" s="57"/>
    </row>
    <row r="14" spans="1:9" ht="9.75" customHeight="1" thickBot="1" x14ac:dyDescent="0.2">
      <c r="A14" s="168"/>
      <c r="B14" s="153" t="s">
        <v>96</v>
      </c>
      <c r="C14" s="155" t="str">
        <f>VLOOKUP(B6,南ブロック!$A$56:$H$59,6,FALSE)</f>
        <v>日本航空</v>
      </c>
      <c r="D14" s="181" t="str">
        <f>VLOOKUP(B6,南ブロック!$A$56:$H$59,2,FALSE)</f>
        <v>山梨</v>
      </c>
      <c r="E14" s="169">
        <v>5</v>
      </c>
      <c r="H14" s="55"/>
      <c r="I14" s="58"/>
    </row>
    <row r="15" spans="1:9" ht="9.75" customHeight="1" thickBot="1" x14ac:dyDescent="0.2">
      <c r="A15" s="168"/>
      <c r="B15" s="154"/>
      <c r="C15" s="155"/>
      <c r="D15" s="181"/>
      <c r="E15" s="170"/>
      <c r="F15" s="52"/>
      <c r="H15" s="55"/>
    </row>
    <row r="16" spans="1:9" ht="9.75" customHeight="1" thickBot="1" x14ac:dyDescent="0.2">
      <c r="A16" s="168"/>
      <c r="B16" s="153" t="s">
        <v>102</v>
      </c>
      <c r="C16" s="155" t="str">
        <f>VLOOKUP(B16,南ブロック!$A$56:$H$59,4,FALSE)</f>
        <v>拓殖大学紅陵</v>
      </c>
      <c r="D16" s="166" t="str">
        <f>VLOOKUP(B16,南ブロック!$A$56:$H$59,2,FALSE)</f>
        <v>千葉</v>
      </c>
      <c r="E16" s="169">
        <v>6</v>
      </c>
      <c r="F16" s="53"/>
      <c r="G16" s="54"/>
      <c r="H16" s="55"/>
    </row>
    <row r="17" spans="1:8" ht="9.75" customHeight="1" thickBot="1" x14ac:dyDescent="0.2">
      <c r="A17" s="168"/>
      <c r="B17" s="154"/>
      <c r="C17" s="155"/>
      <c r="D17" s="167"/>
      <c r="E17" s="170"/>
      <c r="G17" s="55"/>
      <c r="H17" s="56"/>
    </row>
    <row r="18" spans="1:8" ht="9.75" customHeight="1" thickBot="1" x14ac:dyDescent="0.2">
      <c r="A18" s="168"/>
      <c r="B18" s="153" t="s">
        <v>98</v>
      </c>
      <c r="C18" s="155" t="str">
        <f>VLOOKUP(B18,南ブロック!$A$56:$H$59,4,FALSE)</f>
        <v>光明学園相模原</v>
      </c>
      <c r="D18" s="166" t="str">
        <f>VLOOKUP(B18,南ブロック!$A$56:$H$59,2,FALSE)</f>
        <v>神奈川</v>
      </c>
      <c r="E18" s="169">
        <v>7</v>
      </c>
      <c r="G18" s="55"/>
    </row>
    <row r="19" spans="1:8" ht="9.75" customHeight="1" thickBot="1" x14ac:dyDescent="0.2">
      <c r="A19" s="168"/>
      <c r="B19" s="154"/>
      <c r="C19" s="155"/>
      <c r="D19" s="167"/>
      <c r="E19" s="170"/>
      <c r="F19" s="52"/>
      <c r="G19" s="56"/>
    </row>
    <row r="20" spans="1:8" ht="9.75" customHeight="1" thickBot="1" x14ac:dyDescent="0.2">
      <c r="A20" s="168"/>
      <c r="B20" s="153" t="s">
        <v>100</v>
      </c>
      <c r="C20" s="155" t="str">
        <f>VLOOKUP(B10,南ブロック!$A$56:$H$59,6,FALSE)</f>
        <v>日大鶴ヶ丘</v>
      </c>
      <c r="D20" s="181" t="str">
        <f>VLOOKUP(B10,南ブロック!$A$56:$H$59,2,FALSE)</f>
        <v>東京</v>
      </c>
      <c r="E20" s="169">
        <v>8</v>
      </c>
      <c r="F20" s="53"/>
    </row>
    <row r="21" spans="1:8" ht="9.75" customHeight="1" x14ac:dyDescent="0.15">
      <c r="A21" s="168"/>
      <c r="B21" s="154"/>
      <c r="C21" s="155"/>
      <c r="D21" s="181"/>
      <c r="E21" s="170"/>
    </row>
    <row r="22" spans="1:8" ht="18.75" customHeight="1" x14ac:dyDescent="0.15">
      <c r="A22" s="44"/>
      <c r="B22" s="59"/>
      <c r="C22" s="60"/>
      <c r="D22" s="83"/>
      <c r="E22" s="44"/>
    </row>
    <row r="23" spans="1:8" ht="17.25" x14ac:dyDescent="0.15">
      <c r="A23" s="1" t="s">
        <v>25</v>
      </c>
      <c r="D23" s="83"/>
    </row>
    <row r="24" spans="1:8" ht="6" customHeight="1" x14ac:dyDescent="0.15">
      <c r="A24" s="44"/>
      <c r="D24" s="83"/>
    </row>
    <row r="25" spans="1:8" x14ac:dyDescent="0.15">
      <c r="A25" s="44"/>
      <c r="B25" s="45" t="s">
        <v>39</v>
      </c>
      <c r="C25" s="46" t="s">
        <v>41</v>
      </c>
      <c r="D25" s="82" t="s">
        <v>42</v>
      </c>
      <c r="E25" s="49"/>
    </row>
    <row r="26" spans="1:8" ht="9.75" customHeight="1" thickBot="1" x14ac:dyDescent="0.2">
      <c r="A26" s="168"/>
      <c r="B26" s="153" t="s">
        <v>95</v>
      </c>
      <c r="C26" s="155" t="str">
        <f>VLOOKUP(B26,北ブロック!$A$56:$K$59,4,FALSE)</f>
        <v>埼玉栄</v>
      </c>
      <c r="D26" s="166" t="str">
        <f>VLOOKUP(B26,北ブロック!$A$56:$K$59,2,FALSE)</f>
        <v>埼玉</v>
      </c>
      <c r="E26" s="169">
        <v>1</v>
      </c>
    </row>
    <row r="27" spans="1:8" ht="9.75" customHeight="1" thickBot="1" x14ac:dyDescent="0.2">
      <c r="A27" s="168"/>
      <c r="B27" s="154"/>
      <c r="C27" s="155"/>
      <c r="D27" s="167"/>
      <c r="E27" s="170"/>
      <c r="F27" s="52"/>
    </row>
    <row r="28" spans="1:8" ht="9.75" customHeight="1" thickBot="1" x14ac:dyDescent="0.2">
      <c r="A28" s="168"/>
      <c r="B28" s="153" t="s">
        <v>97</v>
      </c>
      <c r="C28" s="155" t="str">
        <f>VLOOKUP(B38,北ブロック!$A$56:$K$59,6,FALSE)</f>
        <v>東洋大学附属牛久</v>
      </c>
      <c r="D28" s="181" t="str">
        <f>VLOOKUP(B38,北ブロック!$A$56:$K$59,2,FALSE)</f>
        <v>茨城</v>
      </c>
      <c r="E28" s="169">
        <v>2</v>
      </c>
      <c r="F28" s="53"/>
      <c r="G28" s="54"/>
    </row>
    <row r="29" spans="1:8" ht="9.75" customHeight="1" thickBot="1" x14ac:dyDescent="0.2">
      <c r="A29" s="168"/>
      <c r="B29" s="154"/>
      <c r="C29" s="155"/>
      <c r="D29" s="181"/>
      <c r="E29" s="170"/>
      <c r="G29" s="55"/>
    </row>
    <row r="30" spans="1:8" ht="9.75" customHeight="1" thickBot="1" x14ac:dyDescent="0.2">
      <c r="A30" s="168"/>
      <c r="B30" s="153" t="s">
        <v>99</v>
      </c>
      <c r="C30" s="155" t="str">
        <f>VLOOKUP(B30,北ブロック!$A$56:$K$59,4,FALSE)</f>
        <v>県立前橋工業</v>
      </c>
      <c r="D30" s="166" t="str">
        <f>VLOOKUP(B30,北ブロック!$A$56:$K$59,2,FALSE)</f>
        <v>群馬</v>
      </c>
      <c r="E30" s="169">
        <v>3</v>
      </c>
      <c r="G30" s="55"/>
      <c r="H30" s="54"/>
    </row>
    <row r="31" spans="1:8" ht="9.75" customHeight="1" thickBot="1" x14ac:dyDescent="0.2">
      <c r="A31" s="168"/>
      <c r="B31" s="154"/>
      <c r="C31" s="155"/>
      <c r="D31" s="167"/>
      <c r="E31" s="170"/>
      <c r="F31" s="52"/>
      <c r="G31" s="56"/>
      <c r="H31" s="55"/>
    </row>
    <row r="32" spans="1:8" ht="9.75" customHeight="1" thickBot="1" x14ac:dyDescent="0.2">
      <c r="A32" s="168"/>
      <c r="B32" s="153" t="s">
        <v>101</v>
      </c>
      <c r="C32" s="155" t="str">
        <f>VLOOKUP(B36,北ブロック!$A$56:$K$59,6,FALSE)</f>
        <v>作新学院</v>
      </c>
      <c r="D32" s="181" t="str">
        <f>VLOOKUP(B36,北ブロック!$A$56:$K$59,2,FALSE)</f>
        <v>栃木</v>
      </c>
      <c r="E32" s="169">
        <v>4</v>
      </c>
      <c r="F32" s="53"/>
      <c r="H32" s="55"/>
    </row>
    <row r="33" spans="1:9" ht="9.75" customHeight="1" thickBot="1" x14ac:dyDescent="0.2">
      <c r="A33" s="168"/>
      <c r="B33" s="154"/>
      <c r="C33" s="155"/>
      <c r="D33" s="181"/>
      <c r="E33" s="170"/>
      <c r="H33" s="55"/>
      <c r="I33" s="57"/>
    </row>
    <row r="34" spans="1:9" ht="9.75" customHeight="1" thickBot="1" x14ac:dyDescent="0.2">
      <c r="A34" s="168"/>
      <c r="B34" s="153" t="s">
        <v>96</v>
      </c>
      <c r="C34" s="155" t="str">
        <f>VLOOKUP(B26,北ブロック!$A$56:$K$59,6,FALSE)</f>
        <v>花咲徳栄</v>
      </c>
      <c r="D34" s="181" t="str">
        <f>VLOOKUP(B26,北ブロック!$A$56:$K$59,2,FALSE)</f>
        <v>埼玉</v>
      </c>
      <c r="E34" s="169">
        <v>5</v>
      </c>
      <c r="H34" s="55"/>
      <c r="I34" s="58"/>
    </row>
    <row r="35" spans="1:9" ht="9.75" customHeight="1" thickBot="1" x14ac:dyDescent="0.2">
      <c r="A35" s="168"/>
      <c r="B35" s="154"/>
      <c r="C35" s="155"/>
      <c r="D35" s="181"/>
      <c r="E35" s="170"/>
      <c r="F35" s="52"/>
      <c r="H35" s="55"/>
    </row>
    <row r="36" spans="1:9" ht="9.75" customHeight="1" thickBot="1" x14ac:dyDescent="0.2">
      <c r="A36" s="168"/>
      <c r="B36" s="153" t="s">
        <v>102</v>
      </c>
      <c r="C36" s="155" t="str">
        <f>VLOOKUP(B36,北ブロック!$A$56:$K$59,4,FALSE)</f>
        <v>宇都宮文星女子</v>
      </c>
      <c r="D36" s="166" t="str">
        <f>VLOOKUP(B36,北ブロック!$A$56:$K$59,2,FALSE)</f>
        <v>栃木</v>
      </c>
      <c r="E36" s="169">
        <v>6</v>
      </c>
      <c r="F36" s="53"/>
      <c r="G36" s="54"/>
      <c r="H36" s="55"/>
    </row>
    <row r="37" spans="1:9" ht="9.75" customHeight="1" thickBot="1" x14ac:dyDescent="0.2">
      <c r="A37" s="168"/>
      <c r="B37" s="154"/>
      <c r="C37" s="155"/>
      <c r="D37" s="167"/>
      <c r="E37" s="170"/>
      <c r="G37" s="55"/>
      <c r="H37" s="56"/>
    </row>
    <row r="38" spans="1:9" ht="9.75" customHeight="1" thickBot="1" x14ac:dyDescent="0.2">
      <c r="A38" s="168"/>
      <c r="B38" s="153" t="s">
        <v>98</v>
      </c>
      <c r="C38" s="155" t="str">
        <f>VLOOKUP(B38,北ブロック!$A$56:$K$59,4,FALSE)</f>
        <v>水城</v>
      </c>
      <c r="D38" s="166" t="str">
        <f>VLOOKUP(B38,北ブロック!$A$56:$K$59,2,FALSE)</f>
        <v>茨城</v>
      </c>
      <c r="E38" s="169">
        <v>7</v>
      </c>
      <c r="G38" s="55"/>
    </row>
    <row r="39" spans="1:9" ht="9.75" customHeight="1" thickBot="1" x14ac:dyDescent="0.2">
      <c r="A39" s="168"/>
      <c r="B39" s="154"/>
      <c r="C39" s="155"/>
      <c r="D39" s="167"/>
      <c r="E39" s="170"/>
      <c r="F39" s="52"/>
      <c r="G39" s="56"/>
    </row>
    <row r="40" spans="1:9" ht="9.75" customHeight="1" thickBot="1" x14ac:dyDescent="0.2">
      <c r="A40" s="168"/>
      <c r="B40" s="153" t="s">
        <v>100</v>
      </c>
      <c r="C40" s="155" t="str">
        <f>VLOOKUP(B30,北ブロック!$A$56:$K$59,6,FALSE)</f>
        <v>高崎商科大学附属</v>
      </c>
      <c r="D40" s="181" t="str">
        <f>VLOOKUP(B30,北ブロック!$A$56:$K$59,2,FALSE)</f>
        <v>群馬</v>
      </c>
      <c r="E40" s="169">
        <v>8</v>
      </c>
      <c r="F40" s="53"/>
    </row>
    <row r="41" spans="1:9" ht="9.75" customHeight="1" x14ac:dyDescent="0.15">
      <c r="A41" s="168"/>
      <c r="B41" s="154"/>
      <c r="C41" s="155"/>
      <c r="D41" s="181"/>
      <c r="E41" s="170"/>
    </row>
    <row r="42" spans="1:9" ht="27.75" customHeight="1" x14ac:dyDescent="0.15"/>
    <row r="43" spans="1:9" ht="27.75" customHeight="1" x14ac:dyDescent="0.15">
      <c r="A43" s="61"/>
      <c r="B43" s="61"/>
      <c r="C43" s="62"/>
      <c r="D43" s="62"/>
      <c r="E43" s="61"/>
      <c r="F43" s="61"/>
      <c r="G43" s="61"/>
      <c r="H43" s="61"/>
      <c r="I43" s="61"/>
    </row>
    <row r="44" spans="1:9" ht="17.25" x14ac:dyDescent="0.15">
      <c r="A44" s="7" t="s">
        <v>26</v>
      </c>
    </row>
    <row r="45" spans="1:9" ht="5.25" customHeight="1" x14ac:dyDescent="0.15">
      <c r="A45" s="7"/>
    </row>
    <row r="46" spans="1:9" x14ac:dyDescent="0.15">
      <c r="A46" s="44"/>
      <c r="B46" s="45" t="s">
        <v>39</v>
      </c>
      <c r="C46" s="72" t="s">
        <v>41</v>
      </c>
      <c r="D46" s="79" t="s">
        <v>42</v>
      </c>
      <c r="E46" s="49"/>
    </row>
    <row r="47" spans="1:9" ht="9.75" customHeight="1" thickBot="1" x14ac:dyDescent="0.2">
      <c r="B47" s="162" t="s">
        <v>44</v>
      </c>
      <c r="C47" s="156"/>
      <c r="D47" s="166"/>
      <c r="E47" s="80"/>
    </row>
    <row r="48" spans="1:9" ht="9.75" customHeight="1" thickBot="1" x14ac:dyDescent="0.2">
      <c r="B48" s="163"/>
      <c r="C48" s="156"/>
      <c r="D48" s="167"/>
      <c r="E48" s="81"/>
      <c r="F48" s="52"/>
    </row>
    <row r="49" spans="2:8" ht="9.75" customHeight="1" thickBot="1" x14ac:dyDescent="0.2">
      <c r="B49" s="162" t="s">
        <v>45</v>
      </c>
      <c r="C49" s="156"/>
      <c r="D49" s="166"/>
      <c r="E49" s="80"/>
      <c r="F49" s="53"/>
      <c r="G49" s="54"/>
    </row>
    <row r="50" spans="2:8" ht="9.75" customHeight="1" thickBot="1" x14ac:dyDescent="0.2">
      <c r="B50" s="163"/>
      <c r="C50" s="156"/>
      <c r="D50" s="167"/>
      <c r="E50" s="81"/>
      <c r="G50" s="55"/>
      <c r="H50" s="57"/>
    </row>
    <row r="51" spans="2:8" ht="9.75" customHeight="1" thickBot="1" x14ac:dyDescent="0.2">
      <c r="B51" s="162" t="s">
        <v>46</v>
      </c>
      <c r="C51" s="156"/>
      <c r="D51" s="166"/>
      <c r="E51" s="80"/>
      <c r="G51" s="55"/>
      <c r="H51" s="58"/>
    </row>
    <row r="52" spans="2:8" ht="9.75" customHeight="1" thickBot="1" x14ac:dyDescent="0.2">
      <c r="B52" s="163"/>
      <c r="C52" s="156"/>
      <c r="D52" s="167"/>
      <c r="E52" s="81"/>
      <c r="F52" s="52"/>
      <c r="G52" s="56"/>
    </row>
    <row r="53" spans="2:8" ht="9.75" customHeight="1" thickBot="1" x14ac:dyDescent="0.2">
      <c r="B53" s="162" t="s">
        <v>48</v>
      </c>
      <c r="C53" s="156"/>
      <c r="D53" s="166"/>
      <c r="E53" s="80"/>
      <c r="F53" s="53"/>
    </row>
    <row r="54" spans="2:8" ht="9.75" customHeight="1" x14ac:dyDescent="0.15">
      <c r="B54" s="163"/>
      <c r="C54" s="156"/>
      <c r="D54" s="167"/>
      <c r="E54" s="81"/>
    </row>
    <row r="56" spans="2:8" x14ac:dyDescent="0.15">
      <c r="B56" s="64" t="s">
        <v>56</v>
      </c>
    </row>
  </sheetData>
  <mergeCells count="92">
    <mergeCell ref="A34:A35"/>
    <mergeCell ref="A36:A37"/>
    <mergeCell ref="A38:A39"/>
    <mergeCell ref="A40:A41"/>
    <mergeCell ref="A26:A27"/>
    <mergeCell ref="A28:A29"/>
    <mergeCell ref="A30:A31"/>
    <mergeCell ref="A32:A33"/>
    <mergeCell ref="A14:A15"/>
    <mergeCell ref="A16:A17"/>
    <mergeCell ref="A18:A19"/>
    <mergeCell ref="A20:A21"/>
    <mergeCell ref="A6:A7"/>
    <mergeCell ref="A8:A9"/>
    <mergeCell ref="A10:A11"/>
    <mergeCell ref="A12:A13"/>
    <mergeCell ref="D51:D52"/>
    <mergeCell ref="D53:D54"/>
    <mergeCell ref="B49:B50"/>
    <mergeCell ref="C49:C50"/>
    <mergeCell ref="B53:B54"/>
    <mergeCell ref="C53:C54"/>
    <mergeCell ref="B51:B52"/>
    <mergeCell ref="C51:C52"/>
    <mergeCell ref="B47:B48"/>
    <mergeCell ref="C47:C48"/>
    <mergeCell ref="D47:D48"/>
    <mergeCell ref="D49:D50"/>
    <mergeCell ref="E38:E39"/>
    <mergeCell ref="B40:B41"/>
    <mergeCell ref="C40:C41"/>
    <mergeCell ref="D40:D41"/>
    <mergeCell ref="E40:E41"/>
    <mergeCell ref="B38:B39"/>
    <mergeCell ref="C38:C39"/>
    <mergeCell ref="D38:D39"/>
    <mergeCell ref="E34:E35"/>
    <mergeCell ref="B36:B37"/>
    <mergeCell ref="C36:C37"/>
    <mergeCell ref="D36:D37"/>
    <mergeCell ref="E36:E37"/>
    <mergeCell ref="B34:B35"/>
    <mergeCell ref="C34:C35"/>
    <mergeCell ref="D34:D35"/>
    <mergeCell ref="E30:E31"/>
    <mergeCell ref="B32:B33"/>
    <mergeCell ref="C32:C33"/>
    <mergeCell ref="D32:D33"/>
    <mergeCell ref="E32:E33"/>
    <mergeCell ref="B30:B31"/>
    <mergeCell ref="C30:C31"/>
    <mergeCell ref="D30:D31"/>
    <mergeCell ref="E26:E27"/>
    <mergeCell ref="B28:B29"/>
    <mergeCell ref="C28:C29"/>
    <mergeCell ref="D28:D29"/>
    <mergeCell ref="E28:E29"/>
    <mergeCell ref="B26:B27"/>
    <mergeCell ref="C26:C27"/>
    <mergeCell ref="D26:D27"/>
    <mergeCell ref="E18:E19"/>
    <mergeCell ref="B20:B21"/>
    <mergeCell ref="C20:C21"/>
    <mergeCell ref="D20:D21"/>
    <mergeCell ref="E20:E21"/>
    <mergeCell ref="B18:B19"/>
    <mergeCell ref="C18:C19"/>
    <mergeCell ref="D18:D19"/>
    <mergeCell ref="E14:E15"/>
    <mergeCell ref="B16:B17"/>
    <mergeCell ref="C16:C17"/>
    <mergeCell ref="D16:D17"/>
    <mergeCell ref="E16:E17"/>
    <mergeCell ref="B14:B15"/>
    <mergeCell ref="C14:C15"/>
    <mergeCell ref="D14:D15"/>
    <mergeCell ref="E10:E11"/>
    <mergeCell ref="B12:B13"/>
    <mergeCell ref="C12:C13"/>
    <mergeCell ref="D12:D13"/>
    <mergeCell ref="E12:E13"/>
    <mergeCell ref="B10:B11"/>
    <mergeCell ref="C10:C11"/>
    <mergeCell ref="D10:D11"/>
    <mergeCell ref="E6:E7"/>
    <mergeCell ref="B8:B9"/>
    <mergeCell ref="C8:C9"/>
    <mergeCell ref="D8:D9"/>
    <mergeCell ref="E8:E9"/>
    <mergeCell ref="B6:B7"/>
    <mergeCell ref="C6:C7"/>
    <mergeCell ref="D6:D7"/>
  </mergeCells>
  <phoneticPr fontId="2"/>
  <pageMargins left="0.78740157480314965" right="0.78740157480314965" top="0.59055118110236227" bottom="0.59055118110236227" header="0.51181102362204722" footer="0.51181102362204722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showGridLines="0" showRowColHeaders="0" zoomScale="120" zoomScaleNormal="120" workbookViewId="0">
      <selection activeCell="A80" sqref="A80"/>
    </sheetView>
  </sheetViews>
  <sheetFormatPr defaultRowHeight="12" x14ac:dyDescent="0.15"/>
  <cols>
    <col min="1" max="1" width="5.28515625" style="42" customWidth="1"/>
    <col min="2" max="2" width="8.7109375" style="42" customWidth="1"/>
    <col min="3" max="3" width="26.28515625" style="43" customWidth="1"/>
    <col min="4" max="4" width="8.7109375" style="43" customWidth="1"/>
    <col min="5" max="5" width="4.85546875" style="42" customWidth="1"/>
    <col min="6" max="9" width="5.140625" style="42" customWidth="1"/>
    <col min="10" max="16384" width="9.140625" style="42"/>
  </cols>
  <sheetData>
    <row r="1" spans="1:9" ht="28.5" x14ac:dyDescent="0.15">
      <c r="A1" s="6" t="s">
        <v>55</v>
      </c>
      <c r="C1" s="40"/>
      <c r="D1" s="40"/>
    </row>
    <row r="2" spans="1:9" ht="15.75" customHeight="1" x14ac:dyDescent="0.15"/>
    <row r="3" spans="1:9" ht="13.5" customHeight="1" x14ac:dyDescent="0.15">
      <c r="A3" s="1" t="s">
        <v>24</v>
      </c>
    </row>
    <row r="4" spans="1:9" x14ac:dyDescent="0.15">
      <c r="A4" s="44"/>
    </row>
    <row r="5" spans="1:9" ht="13.5" customHeight="1" x14ac:dyDescent="0.15">
      <c r="A5" s="44"/>
      <c r="B5" s="45" t="s">
        <v>39</v>
      </c>
      <c r="C5" s="47" t="s">
        <v>41</v>
      </c>
      <c r="D5" s="48" t="s">
        <v>42</v>
      </c>
      <c r="E5" s="49"/>
    </row>
    <row r="6" spans="1:9" ht="9.75" customHeight="1" thickBot="1" x14ac:dyDescent="0.2">
      <c r="A6" s="168"/>
      <c r="B6" s="153" t="s">
        <v>95</v>
      </c>
      <c r="C6" s="155" t="str">
        <f>VLOOKUP(B6,南ブロック!$A$60:$H$63,4,FALSE)</f>
        <v>横浜創学館</v>
      </c>
      <c r="D6" s="166" t="str">
        <f>VLOOKUP(B6,南ブロック!$A$60:$H$63,2,FALSE)</f>
        <v>神奈川</v>
      </c>
      <c r="E6" s="169">
        <v>1</v>
      </c>
    </row>
    <row r="7" spans="1:9" ht="9.75" customHeight="1" thickBot="1" x14ac:dyDescent="0.2">
      <c r="A7" s="168"/>
      <c r="B7" s="154"/>
      <c r="C7" s="155"/>
      <c r="D7" s="167"/>
      <c r="E7" s="170"/>
      <c r="F7" s="52"/>
    </row>
    <row r="8" spans="1:9" ht="9.75" customHeight="1" thickBot="1" x14ac:dyDescent="0.2">
      <c r="A8" s="168"/>
      <c r="B8" s="153" t="s">
        <v>97</v>
      </c>
      <c r="C8" s="155" t="str">
        <f>VLOOKUP(B18,南ブロック!$A$60:$H$63,6,FALSE)</f>
        <v>日本航空</v>
      </c>
      <c r="D8" s="181" t="str">
        <f>VLOOKUP(B18,南ブロック!$A$60:$H$63,2,FALSE)</f>
        <v>山梨</v>
      </c>
      <c r="E8" s="169">
        <v>2</v>
      </c>
      <c r="F8" s="53"/>
      <c r="G8" s="54"/>
    </row>
    <row r="9" spans="1:9" ht="9.75" customHeight="1" thickBot="1" x14ac:dyDescent="0.2">
      <c r="A9" s="168"/>
      <c r="B9" s="154"/>
      <c r="C9" s="155"/>
      <c r="D9" s="181"/>
      <c r="E9" s="170"/>
      <c r="G9" s="55"/>
    </row>
    <row r="10" spans="1:9" ht="9.75" customHeight="1" thickBot="1" x14ac:dyDescent="0.2">
      <c r="A10" s="168"/>
      <c r="B10" s="153" t="s">
        <v>99</v>
      </c>
      <c r="C10" s="155" t="str">
        <f>VLOOKUP(B10,南ブロック!$A$60:$H$63,4,FALSE)</f>
        <v>保善</v>
      </c>
      <c r="D10" s="166" t="str">
        <f>VLOOKUP(B10,南ブロック!$A$60:$H$63,2,FALSE)</f>
        <v>東京</v>
      </c>
      <c r="E10" s="169">
        <v>3</v>
      </c>
      <c r="G10" s="55"/>
      <c r="H10" s="54"/>
    </row>
    <row r="11" spans="1:9" ht="9.75" customHeight="1" thickBot="1" x14ac:dyDescent="0.2">
      <c r="A11" s="168"/>
      <c r="B11" s="154"/>
      <c r="C11" s="155"/>
      <c r="D11" s="167"/>
      <c r="E11" s="170"/>
      <c r="F11" s="52"/>
      <c r="G11" s="56"/>
      <c r="H11" s="55"/>
    </row>
    <row r="12" spans="1:9" ht="9.75" customHeight="1" thickBot="1" x14ac:dyDescent="0.2">
      <c r="A12" s="168"/>
      <c r="B12" s="153" t="s">
        <v>101</v>
      </c>
      <c r="C12" s="155" t="str">
        <f>VLOOKUP(B16,南ブロック!$A$60:$H$63,6,FALSE)</f>
        <v>柏日体</v>
      </c>
      <c r="D12" s="181" t="str">
        <f>VLOOKUP(B16,南ブロック!$A$60:$H$63,2,FALSE)</f>
        <v>千葉</v>
      </c>
      <c r="E12" s="169">
        <v>4</v>
      </c>
      <c r="F12" s="53"/>
      <c r="H12" s="55"/>
    </row>
    <row r="13" spans="1:9" ht="9.75" customHeight="1" thickBot="1" x14ac:dyDescent="0.2">
      <c r="A13" s="168"/>
      <c r="B13" s="154"/>
      <c r="C13" s="155"/>
      <c r="D13" s="181"/>
      <c r="E13" s="170"/>
      <c r="H13" s="55"/>
      <c r="I13" s="57"/>
    </row>
    <row r="14" spans="1:9" ht="9.75" customHeight="1" thickBot="1" x14ac:dyDescent="0.2">
      <c r="A14" s="168"/>
      <c r="B14" s="153" t="s">
        <v>96</v>
      </c>
      <c r="C14" s="155" t="str">
        <f>VLOOKUP(B6,南ブロック!$A$60:$H$63,6,FALSE)</f>
        <v>湘南学院</v>
      </c>
      <c r="D14" s="181" t="str">
        <f>VLOOKUP(B6,南ブロック!$A$60:$H$63,2,FALSE)</f>
        <v>神奈川</v>
      </c>
      <c r="E14" s="169">
        <v>5</v>
      </c>
      <c r="H14" s="55"/>
      <c r="I14" s="58"/>
    </row>
    <row r="15" spans="1:9" ht="9.75" customHeight="1" thickBot="1" x14ac:dyDescent="0.2">
      <c r="A15" s="168"/>
      <c r="B15" s="154"/>
      <c r="C15" s="155"/>
      <c r="D15" s="181"/>
      <c r="E15" s="170"/>
      <c r="F15" s="52"/>
      <c r="H15" s="55"/>
    </row>
    <row r="16" spans="1:9" ht="9.75" customHeight="1" thickBot="1" x14ac:dyDescent="0.2">
      <c r="A16" s="168"/>
      <c r="B16" s="153" t="s">
        <v>102</v>
      </c>
      <c r="C16" s="155" t="str">
        <f>VLOOKUP(B16,南ブロック!$A$60:$H$63,4,FALSE)</f>
        <v>拓殖大学紅陵</v>
      </c>
      <c r="D16" s="166" t="str">
        <f>VLOOKUP(B16,南ブロック!$A$60:$H$63,2,FALSE)</f>
        <v>千葉</v>
      </c>
      <c r="E16" s="169">
        <v>6</v>
      </c>
      <c r="F16" s="53"/>
      <c r="G16" s="54"/>
      <c r="H16" s="55"/>
    </row>
    <row r="17" spans="1:8" ht="9.75" customHeight="1" thickBot="1" x14ac:dyDescent="0.2">
      <c r="A17" s="168"/>
      <c r="B17" s="154"/>
      <c r="C17" s="155"/>
      <c r="D17" s="167"/>
      <c r="E17" s="170"/>
      <c r="G17" s="55"/>
      <c r="H17" s="56"/>
    </row>
    <row r="18" spans="1:8" ht="9.75" customHeight="1" thickBot="1" x14ac:dyDescent="0.2">
      <c r="A18" s="168"/>
      <c r="B18" s="153" t="s">
        <v>98</v>
      </c>
      <c r="C18" s="155" t="str">
        <f>VLOOKUP(B18,南ブロック!$A$60:$H$63,4,FALSE)</f>
        <v>山梨学院大学附属</v>
      </c>
      <c r="D18" s="166" t="str">
        <f>VLOOKUP(B18,南ブロック!$A$60:$H$63,2,FALSE)</f>
        <v>山梨</v>
      </c>
      <c r="E18" s="169">
        <v>7</v>
      </c>
      <c r="G18" s="55"/>
    </row>
    <row r="19" spans="1:8" ht="9.75" customHeight="1" thickBot="1" x14ac:dyDescent="0.2">
      <c r="A19" s="168"/>
      <c r="B19" s="154"/>
      <c r="C19" s="155"/>
      <c r="D19" s="167"/>
      <c r="E19" s="170"/>
      <c r="F19" s="52"/>
      <c r="G19" s="56"/>
    </row>
    <row r="20" spans="1:8" ht="9.75" customHeight="1" thickBot="1" x14ac:dyDescent="0.2">
      <c r="A20" s="168"/>
      <c r="B20" s="153" t="s">
        <v>100</v>
      </c>
      <c r="C20" s="155" t="str">
        <f>VLOOKUP(B10,南ブロック!$A$60:$H$63,6,FALSE)</f>
        <v>錦城</v>
      </c>
      <c r="D20" s="181" t="str">
        <f>VLOOKUP(B10,南ブロック!$A$60:$H$63,2,FALSE)</f>
        <v>東京</v>
      </c>
      <c r="E20" s="169">
        <v>8</v>
      </c>
      <c r="F20" s="53"/>
    </row>
    <row r="21" spans="1:8" ht="9.75" customHeight="1" x14ac:dyDescent="0.15">
      <c r="A21" s="168"/>
      <c r="B21" s="154"/>
      <c r="C21" s="155"/>
      <c r="D21" s="181"/>
      <c r="E21" s="170"/>
    </row>
    <row r="22" spans="1:8" ht="18.75" customHeight="1" x14ac:dyDescent="0.15">
      <c r="A22" s="44"/>
      <c r="B22" s="59"/>
      <c r="C22" s="60"/>
      <c r="D22" s="83"/>
      <c r="E22" s="44"/>
    </row>
    <row r="23" spans="1:8" ht="17.25" x14ac:dyDescent="0.15">
      <c r="A23" s="1" t="s">
        <v>25</v>
      </c>
      <c r="D23" s="83"/>
    </row>
    <row r="24" spans="1:8" ht="6" customHeight="1" x14ac:dyDescent="0.15">
      <c r="A24" s="44"/>
      <c r="D24" s="83"/>
    </row>
    <row r="25" spans="1:8" x14ac:dyDescent="0.15">
      <c r="A25" s="44"/>
      <c r="B25" s="45" t="s">
        <v>39</v>
      </c>
      <c r="C25" s="46" t="s">
        <v>41</v>
      </c>
      <c r="D25" s="82" t="s">
        <v>42</v>
      </c>
      <c r="E25" s="49"/>
    </row>
    <row r="26" spans="1:8" ht="9.75" customHeight="1" thickBot="1" x14ac:dyDescent="0.2">
      <c r="A26" s="168"/>
      <c r="B26" s="153" t="s">
        <v>95</v>
      </c>
      <c r="C26" s="155" t="str">
        <f>VLOOKUP(B26,北ブロック!$A$60:$K$63,4,FALSE)</f>
        <v>県立前橋工業</v>
      </c>
      <c r="D26" s="166" t="str">
        <f>VLOOKUP(B26,北ブロック!$A$60:$K$63,2,FALSE)</f>
        <v>群馬</v>
      </c>
      <c r="E26" s="169">
        <v>1</v>
      </c>
    </row>
    <row r="27" spans="1:8" ht="9.75" customHeight="1" thickBot="1" x14ac:dyDescent="0.2">
      <c r="A27" s="168"/>
      <c r="B27" s="154"/>
      <c r="C27" s="155"/>
      <c r="D27" s="167"/>
      <c r="E27" s="170"/>
      <c r="F27" s="52"/>
    </row>
    <row r="28" spans="1:8" ht="9.75" customHeight="1" thickBot="1" x14ac:dyDescent="0.2">
      <c r="A28" s="168"/>
      <c r="B28" s="153" t="s">
        <v>97</v>
      </c>
      <c r="C28" s="155" t="str">
        <f>VLOOKUP(B38,北ブロック!$A$60:$K$63,6,FALSE)</f>
        <v>浦和実業学園</v>
      </c>
      <c r="D28" s="181" t="str">
        <f>VLOOKUP(B38,北ブロック!$A$60:$K$63,2,FALSE)</f>
        <v>埼玉</v>
      </c>
      <c r="E28" s="169">
        <v>2</v>
      </c>
      <c r="F28" s="53"/>
      <c r="G28" s="54"/>
    </row>
    <row r="29" spans="1:8" ht="9.75" customHeight="1" thickBot="1" x14ac:dyDescent="0.2">
      <c r="A29" s="168"/>
      <c r="B29" s="154"/>
      <c r="C29" s="155"/>
      <c r="D29" s="181"/>
      <c r="E29" s="170"/>
      <c r="G29" s="55"/>
    </row>
    <row r="30" spans="1:8" ht="9.75" customHeight="1" thickBot="1" x14ac:dyDescent="0.2">
      <c r="A30" s="168"/>
      <c r="B30" s="153" t="s">
        <v>99</v>
      </c>
      <c r="C30" s="155" t="str">
        <f>VLOOKUP(B30,北ブロック!$A$60:$K$63,4,FALSE)</f>
        <v>作新学院</v>
      </c>
      <c r="D30" s="166" t="str">
        <f>VLOOKUP(B30,北ブロック!$A$60:$K$63,2,FALSE)</f>
        <v>栃木</v>
      </c>
      <c r="E30" s="169">
        <v>3</v>
      </c>
      <c r="G30" s="55"/>
      <c r="H30" s="54"/>
    </row>
    <row r="31" spans="1:8" ht="9.75" customHeight="1" thickBot="1" x14ac:dyDescent="0.2">
      <c r="A31" s="168"/>
      <c r="B31" s="154"/>
      <c r="C31" s="155"/>
      <c r="D31" s="167"/>
      <c r="E31" s="170"/>
      <c r="F31" s="52"/>
      <c r="G31" s="56"/>
      <c r="H31" s="55"/>
    </row>
    <row r="32" spans="1:8" ht="9.75" customHeight="1" thickBot="1" x14ac:dyDescent="0.2">
      <c r="A32" s="168"/>
      <c r="B32" s="153" t="s">
        <v>101</v>
      </c>
      <c r="C32" s="155" t="str">
        <f>VLOOKUP(B36,北ブロック!$A$60:$K$63,6,FALSE)</f>
        <v>東洋大学附属牛久</v>
      </c>
      <c r="D32" s="181" t="str">
        <f>VLOOKUP(B36,北ブロック!$A$60:$K$63,2,FALSE)</f>
        <v>茨城</v>
      </c>
      <c r="E32" s="169">
        <v>4</v>
      </c>
      <c r="F32" s="53"/>
      <c r="H32" s="55"/>
    </row>
    <row r="33" spans="1:10" ht="9.75" customHeight="1" thickBot="1" x14ac:dyDescent="0.2">
      <c r="A33" s="168"/>
      <c r="B33" s="154"/>
      <c r="C33" s="155"/>
      <c r="D33" s="181"/>
      <c r="E33" s="170"/>
      <c r="H33" s="55"/>
      <c r="I33" s="57"/>
    </row>
    <row r="34" spans="1:10" ht="9.75" customHeight="1" thickBot="1" x14ac:dyDescent="0.2">
      <c r="A34" s="168"/>
      <c r="B34" s="153" t="s">
        <v>96</v>
      </c>
      <c r="C34" s="155" t="str">
        <f>VLOOKUP(B26,北ブロック!$A$60:$K$63,6,FALSE)</f>
        <v>高崎商科大学附属</v>
      </c>
      <c r="D34" s="181" t="str">
        <f>VLOOKUP(B26,北ブロック!$A$60:$K$63,2,FALSE)</f>
        <v>群馬</v>
      </c>
      <c r="E34" s="169">
        <v>5</v>
      </c>
      <c r="H34" s="55"/>
      <c r="I34" s="58"/>
    </row>
    <row r="35" spans="1:10" ht="9.75" customHeight="1" thickBot="1" x14ac:dyDescent="0.2">
      <c r="A35" s="168"/>
      <c r="B35" s="154"/>
      <c r="C35" s="155"/>
      <c r="D35" s="181"/>
      <c r="E35" s="170"/>
      <c r="F35" s="52"/>
      <c r="H35" s="55"/>
    </row>
    <row r="36" spans="1:10" ht="9.75" customHeight="1" thickBot="1" x14ac:dyDescent="0.2">
      <c r="A36" s="168"/>
      <c r="B36" s="153" t="s">
        <v>102</v>
      </c>
      <c r="C36" s="155" t="str">
        <f>VLOOKUP(B36,北ブロック!$A$60:$K$63,4,FALSE)</f>
        <v>水城</v>
      </c>
      <c r="D36" s="166" t="str">
        <f>VLOOKUP(B36,北ブロック!$A$60:$K$63,2,FALSE)</f>
        <v>茨城</v>
      </c>
      <c r="E36" s="169">
        <v>6</v>
      </c>
      <c r="F36" s="53"/>
      <c r="G36" s="54"/>
      <c r="H36" s="55"/>
    </row>
    <row r="37" spans="1:10" ht="9.75" customHeight="1" thickBot="1" x14ac:dyDescent="0.2">
      <c r="A37" s="168"/>
      <c r="B37" s="154"/>
      <c r="C37" s="155"/>
      <c r="D37" s="167"/>
      <c r="E37" s="170"/>
      <c r="G37" s="55"/>
      <c r="H37" s="56"/>
    </row>
    <row r="38" spans="1:10" ht="9.75" customHeight="1" thickBot="1" x14ac:dyDescent="0.2">
      <c r="A38" s="168"/>
      <c r="B38" s="153" t="s">
        <v>98</v>
      </c>
      <c r="C38" s="155" t="str">
        <f>VLOOKUP(B38,北ブロック!$A$60:$K$63,4,FALSE)</f>
        <v>埼玉栄</v>
      </c>
      <c r="D38" s="166" t="str">
        <f>VLOOKUP(B38,北ブロック!$A$60:$K$63,2,FALSE)</f>
        <v>埼玉</v>
      </c>
      <c r="E38" s="169">
        <v>7</v>
      </c>
      <c r="G38" s="55"/>
    </row>
    <row r="39" spans="1:10" ht="9.75" customHeight="1" thickBot="1" x14ac:dyDescent="0.2">
      <c r="A39" s="168"/>
      <c r="B39" s="154"/>
      <c r="C39" s="155"/>
      <c r="D39" s="167"/>
      <c r="E39" s="170"/>
      <c r="F39" s="52"/>
      <c r="G39" s="56"/>
    </row>
    <row r="40" spans="1:10" ht="9.75" customHeight="1" thickBot="1" x14ac:dyDescent="0.2">
      <c r="A40" s="168"/>
      <c r="B40" s="153" t="s">
        <v>100</v>
      </c>
      <c r="C40" s="155" t="str">
        <f>VLOOKUP(B30,北ブロック!$A$60:$K$63,6,FALSE)</f>
        <v>県立栃木商業</v>
      </c>
      <c r="D40" s="181" t="str">
        <f>VLOOKUP(B30,北ブロック!$A$60:$K$63,2,FALSE)</f>
        <v>栃木</v>
      </c>
      <c r="E40" s="169">
        <v>8</v>
      </c>
      <c r="F40" s="53"/>
    </row>
    <row r="41" spans="1:10" ht="9.75" customHeight="1" x14ac:dyDescent="0.15">
      <c r="A41" s="168"/>
      <c r="B41" s="154"/>
      <c r="C41" s="155"/>
      <c r="D41" s="181"/>
      <c r="E41" s="170"/>
    </row>
    <row r="42" spans="1:10" ht="27.75" customHeight="1" x14ac:dyDescent="0.15"/>
    <row r="43" spans="1:10" ht="27.75" customHeight="1" x14ac:dyDescent="0.15">
      <c r="A43" s="61"/>
      <c r="B43" s="61"/>
      <c r="C43" s="62"/>
      <c r="D43" s="62"/>
      <c r="E43" s="61"/>
      <c r="F43" s="61"/>
      <c r="G43" s="61"/>
      <c r="H43" s="61"/>
      <c r="I43" s="61"/>
    </row>
    <row r="44" spans="1:10" ht="17.25" x14ac:dyDescent="0.15">
      <c r="A44" s="7" t="s">
        <v>26</v>
      </c>
    </row>
    <row r="45" spans="1:10" ht="5.25" customHeight="1" x14ac:dyDescent="0.15">
      <c r="A45" s="7"/>
    </row>
    <row r="46" spans="1:10" x14ac:dyDescent="0.15">
      <c r="A46" s="44"/>
      <c r="B46" s="45" t="s">
        <v>39</v>
      </c>
      <c r="C46" s="72" t="s">
        <v>41</v>
      </c>
      <c r="D46" s="79" t="s">
        <v>42</v>
      </c>
      <c r="E46" s="49"/>
    </row>
    <row r="47" spans="1:10" ht="9.75" customHeight="1" x14ac:dyDescent="0.15">
      <c r="B47" s="162" t="s">
        <v>50</v>
      </c>
      <c r="C47" s="156"/>
      <c r="D47" s="182"/>
      <c r="E47" s="80"/>
      <c r="F47" s="84"/>
      <c r="G47" s="58"/>
      <c r="H47" s="58"/>
      <c r="I47" s="58"/>
      <c r="J47" s="58"/>
    </row>
    <row r="48" spans="1:10" ht="9.75" customHeight="1" thickBot="1" x14ac:dyDescent="0.2">
      <c r="B48" s="163"/>
      <c r="C48" s="156"/>
      <c r="D48" s="183"/>
      <c r="E48" s="81"/>
      <c r="F48" s="63"/>
      <c r="G48" s="85"/>
      <c r="H48" s="58"/>
      <c r="I48" s="58"/>
      <c r="J48" s="58"/>
    </row>
    <row r="49" spans="2:10" ht="9.75" customHeight="1" thickBot="1" x14ac:dyDescent="0.2">
      <c r="B49" s="162" t="s">
        <v>44</v>
      </c>
      <c r="C49" s="156"/>
      <c r="D49" s="182"/>
      <c r="E49" s="80"/>
      <c r="F49" s="63"/>
      <c r="G49" s="55"/>
      <c r="H49" s="54"/>
      <c r="I49" s="58"/>
      <c r="J49" s="58"/>
    </row>
    <row r="50" spans="2:10" ht="9.75" customHeight="1" thickBot="1" x14ac:dyDescent="0.2">
      <c r="B50" s="163"/>
      <c r="C50" s="156"/>
      <c r="D50" s="183"/>
      <c r="E50" s="81"/>
      <c r="F50" s="52"/>
      <c r="G50" s="56"/>
      <c r="H50" s="55"/>
      <c r="I50" s="58"/>
      <c r="J50" s="58"/>
    </row>
    <row r="51" spans="2:10" ht="9.75" customHeight="1" thickBot="1" x14ac:dyDescent="0.2">
      <c r="B51" s="162" t="s">
        <v>45</v>
      </c>
      <c r="C51" s="156"/>
      <c r="D51" s="182"/>
      <c r="E51" s="80"/>
      <c r="F51" s="53"/>
      <c r="G51" s="58"/>
      <c r="H51" s="55"/>
      <c r="I51" s="58"/>
      <c r="J51" s="58"/>
    </row>
    <row r="52" spans="2:10" ht="9.75" customHeight="1" thickBot="1" x14ac:dyDescent="0.2">
      <c r="B52" s="163"/>
      <c r="C52" s="156"/>
      <c r="D52" s="183"/>
      <c r="E52" s="81"/>
      <c r="F52" s="63"/>
      <c r="G52" s="58"/>
      <c r="H52" s="55"/>
      <c r="I52" s="57"/>
      <c r="J52" s="58"/>
    </row>
    <row r="53" spans="2:10" ht="9.75" customHeight="1" thickBot="1" x14ac:dyDescent="0.2">
      <c r="B53" s="162" t="s">
        <v>46</v>
      </c>
      <c r="C53" s="156"/>
      <c r="D53" s="182"/>
      <c r="E53" s="80"/>
      <c r="F53" s="63"/>
      <c r="G53" s="58"/>
      <c r="H53" s="55"/>
      <c r="I53" s="58"/>
      <c r="J53" s="58"/>
    </row>
    <row r="54" spans="2:10" ht="9.75" customHeight="1" thickBot="1" x14ac:dyDescent="0.2">
      <c r="B54" s="163"/>
      <c r="C54" s="156"/>
      <c r="D54" s="183"/>
      <c r="E54" s="81"/>
      <c r="F54" s="52"/>
      <c r="G54" s="58"/>
      <c r="H54" s="55"/>
      <c r="I54" s="58"/>
      <c r="J54" s="58"/>
    </row>
    <row r="55" spans="2:10" ht="9.75" customHeight="1" thickBot="1" x14ac:dyDescent="0.2">
      <c r="B55" s="162" t="s">
        <v>48</v>
      </c>
      <c r="C55" s="156"/>
      <c r="D55" s="182"/>
      <c r="E55" s="80"/>
      <c r="F55" s="53"/>
      <c r="G55" s="54"/>
      <c r="H55" s="55"/>
      <c r="I55" s="58"/>
      <c r="J55" s="58"/>
    </row>
    <row r="56" spans="2:10" ht="9.75" customHeight="1" thickBot="1" x14ac:dyDescent="0.2">
      <c r="B56" s="163"/>
      <c r="C56" s="156"/>
      <c r="D56" s="183"/>
      <c r="E56" s="81"/>
      <c r="F56" s="63"/>
      <c r="G56" s="55"/>
      <c r="H56" s="56"/>
      <c r="I56" s="58"/>
      <c r="J56" s="58"/>
    </row>
    <row r="57" spans="2:10" ht="9.75" customHeight="1" x14ac:dyDescent="0.15">
      <c r="B57" s="162" t="s">
        <v>49</v>
      </c>
      <c r="C57" s="156"/>
      <c r="D57" s="182"/>
      <c r="E57" s="80"/>
      <c r="F57" s="84"/>
      <c r="G57" s="86"/>
      <c r="H57" s="58"/>
      <c r="I57" s="58"/>
      <c r="J57" s="58"/>
    </row>
    <row r="58" spans="2:10" ht="9.75" customHeight="1" x14ac:dyDescent="0.15">
      <c r="B58" s="163"/>
      <c r="C58" s="156"/>
      <c r="D58" s="183"/>
      <c r="E58" s="81"/>
      <c r="F58" s="58"/>
      <c r="G58" s="58"/>
      <c r="H58" s="58"/>
      <c r="I58" s="58"/>
      <c r="J58" s="58"/>
    </row>
    <row r="59" spans="2:10" x14ac:dyDescent="0.15">
      <c r="F59" s="58"/>
      <c r="G59" s="58"/>
      <c r="H59" s="58"/>
      <c r="I59" s="58"/>
      <c r="J59" s="58"/>
    </row>
    <row r="60" spans="2:10" x14ac:dyDescent="0.15">
      <c r="B60" s="64" t="s">
        <v>57</v>
      </c>
    </row>
    <row r="61" spans="2:10" ht="4.5" customHeight="1" x14ac:dyDescent="0.15">
      <c r="B61" s="64"/>
    </row>
    <row r="62" spans="2:10" ht="9.75" customHeight="1" x14ac:dyDescent="0.15">
      <c r="C62" s="159" t="s">
        <v>222</v>
      </c>
      <c r="D62" s="164" t="s">
        <v>223</v>
      </c>
      <c r="E62" s="58"/>
    </row>
    <row r="63" spans="2:10" ht="9.75" customHeight="1" x14ac:dyDescent="0.15">
      <c r="C63" s="160"/>
      <c r="D63" s="165"/>
      <c r="E63" s="58"/>
    </row>
  </sheetData>
  <mergeCells count="100">
    <mergeCell ref="D51:D52"/>
    <mergeCell ref="D53:D54"/>
    <mergeCell ref="D47:D48"/>
    <mergeCell ref="D49:D50"/>
    <mergeCell ref="A34:A35"/>
    <mergeCell ref="A36:A37"/>
    <mergeCell ref="A38:A39"/>
    <mergeCell ref="A40:A41"/>
    <mergeCell ref="B49:B50"/>
    <mergeCell ref="C49:C50"/>
    <mergeCell ref="C53:C54"/>
    <mergeCell ref="B47:B48"/>
    <mergeCell ref="C47:C48"/>
    <mergeCell ref="B51:B52"/>
    <mergeCell ref="C51:C52"/>
    <mergeCell ref="A6:A7"/>
    <mergeCell ref="A8:A9"/>
    <mergeCell ref="A10:A11"/>
    <mergeCell ref="A12:A13"/>
    <mergeCell ref="B53:B54"/>
    <mergeCell ref="A26:A27"/>
    <mergeCell ref="A28:A29"/>
    <mergeCell ref="A30:A31"/>
    <mergeCell ref="A32:A33"/>
    <mergeCell ref="A14:A15"/>
    <mergeCell ref="A16:A17"/>
    <mergeCell ref="A18:A19"/>
    <mergeCell ref="A20:A21"/>
    <mergeCell ref="D55:D56"/>
    <mergeCell ref="D62:D63"/>
    <mergeCell ref="B55:B56"/>
    <mergeCell ref="C55:C56"/>
    <mergeCell ref="C62:C63"/>
    <mergeCell ref="B57:B58"/>
    <mergeCell ref="C57:C58"/>
    <mergeCell ref="D57:D58"/>
    <mergeCell ref="E38:E39"/>
    <mergeCell ref="B40:B41"/>
    <mergeCell ref="C40:C41"/>
    <mergeCell ref="D40:D41"/>
    <mergeCell ref="E40:E41"/>
    <mergeCell ref="B38:B39"/>
    <mergeCell ref="C38:C39"/>
    <mergeCell ref="D38:D39"/>
    <mergeCell ref="E34:E35"/>
    <mergeCell ref="B36:B37"/>
    <mergeCell ref="C36:C37"/>
    <mergeCell ref="D36:D37"/>
    <mergeCell ref="E36:E37"/>
    <mergeCell ref="B34:B35"/>
    <mergeCell ref="C34:C35"/>
    <mergeCell ref="D34:D35"/>
    <mergeCell ref="E30:E31"/>
    <mergeCell ref="B32:B33"/>
    <mergeCell ref="C32:C33"/>
    <mergeCell ref="D32:D33"/>
    <mergeCell ref="E32:E33"/>
    <mergeCell ref="B30:B31"/>
    <mergeCell ref="C30:C31"/>
    <mergeCell ref="D30:D31"/>
    <mergeCell ref="E26:E27"/>
    <mergeCell ref="B28:B29"/>
    <mergeCell ref="C28:C29"/>
    <mergeCell ref="D28:D29"/>
    <mergeCell ref="E28:E29"/>
    <mergeCell ref="B26:B27"/>
    <mergeCell ref="C26:C27"/>
    <mergeCell ref="D26:D27"/>
    <mergeCell ref="E18:E19"/>
    <mergeCell ref="B20:B21"/>
    <mergeCell ref="C20:C21"/>
    <mergeCell ref="D20:D21"/>
    <mergeCell ref="E20:E21"/>
    <mergeCell ref="B18:B19"/>
    <mergeCell ref="C18:C19"/>
    <mergeCell ref="D18:D19"/>
    <mergeCell ref="E14:E15"/>
    <mergeCell ref="B16:B17"/>
    <mergeCell ref="C16:C17"/>
    <mergeCell ref="D16:D17"/>
    <mergeCell ref="E16:E17"/>
    <mergeCell ref="B14:B15"/>
    <mergeCell ref="C14:C15"/>
    <mergeCell ref="D14:D15"/>
    <mergeCell ref="E10:E11"/>
    <mergeCell ref="B12:B13"/>
    <mergeCell ref="C12:C13"/>
    <mergeCell ref="D12:D13"/>
    <mergeCell ref="E12:E13"/>
    <mergeCell ref="B10:B11"/>
    <mergeCell ref="C10:C11"/>
    <mergeCell ref="D10:D11"/>
    <mergeCell ref="E6:E7"/>
    <mergeCell ref="B8:B9"/>
    <mergeCell ref="C8:C9"/>
    <mergeCell ref="D8:D9"/>
    <mergeCell ref="E8:E9"/>
    <mergeCell ref="B6:B7"/>
    <mergeCell ref="C6:C7"/>
    <mergeCell ref="D6:D7"/>
  </mergeCells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showGridLines="0" showRowColHeaders="0" zoomScale="120" zoomScaleNormal="120" workbookViewId="0">
      <selection activeCell="A85" sqref="A85"/>
    </sheetView>
  </sheetViews>
  <sheetFormatPr defaultRowHeight="12" x14ac:dyDescent="0.15"/>
  <cols>
    <col min="1" max="1" width="5.28515625" style="42" customWidth="1"/>
    <col min="2" max="2" width="8.7109375" style="42" customWidth="1"/>
    <col min="3" max="3" width="16.85546875" style="43" customWidth="1"/>
    <col min="4" max="4" width="18.7109375" style="43" bestFit="1" customWidth="1"/>
    <col min="5" max="5" width="8.7109375" style="43" customWidth="1"/>
    <col min="6" max="6" width="4.85546875" style="42" customWidth="1"/>
    <col min="7" max="10" width="5.140625" style="42" customWidth="1"/>
    <col min="11" max="11" width="3.140625" style="42" customWidth="1"/>
    <col min="12" max="16384" width="9.140625" style="42"/>
  </cols>
  <sheetData>
    <row r="1" spans="1:10" ht="28.5" x14ac:dyDescent="0.15">
      <c r="A1" s="6" t="s">
        <v>52</v>
      </c>
      <c r="D1" s="40"/>
      <c r="E1" s="40"/>
    </row>
    <row r="2" spans="1:10" ht="15.75" customHeight="1" x14ac:dyDescent="0.15"/>
    <row r="3" spans="1:10" ht="13.5" customHeight="1" x14ac:dyDescent="0.15">
      <c r="A3" s="1" t="s">
        <v>24</v>
      </c>
    </row>
    <row r="4" spans="1:10" x14ac:dyDescent="0.15">
      <c r="A4" s="44"/>
    </row>
    <row r="5" spans="1:10" ht="13.5" customHeight="1" x14ac:dyDescent="0.15">
      <c r="A5" s="44"/>
      <c r="B5" s="45" t="s">
        <v>39</v>
      </c>
      <c r="C5" s="46" t="s">
        <v>40</v>
      </c>
      <c r="D5" s="47" t="s">
        <v>41</v>
      </c>
      <c r="E5" s="48" t="s">
        <v>42</v>
      </c>
      <c r="F5" s="49"/>
    </row>
    <row r="6" spans="1:10" ht="9.75" customHeight="1" thickBot="1" x14ac:dyDescent="0.2">
      <c r="A6" s="168"/>
      <c r="B6" s="153" t="s">
        <v>95</v>
      </c>
      <c r="C6" s="155" t="str">
        <f>VLOOKUP(B6,南ブロック!$A$64:$G$67,4,FALSE)</f>
        <v>高橋　美由紀</v>
      </c>
      <c r="D6" s="156" t="str">
        <f>VLOOKUP(B6,南ブロック!$A$64:$G$67,5,FALSE)</f>
        <v>帝京</v>
      </c>
      <c r="E6" s="185" t="str">
        <f>VLOOKUP(B6,南ブロック!$A$64:$G$67,2,FALSE)</f>
        <v>東京</v>
      </c>
      <c r="F6" s="169">
        <v>1</v>
      </c>
    </row>
    <row r="7" spans="1:10" ht="9.75" customHeight="1" thickBot="1" x14ac:dyDescent="0.2">
      <c r="A7" s="168"/>
      <c r="B7" s="154"/>
      <c r="C7" s="155"/>
      <c r="D7" s="156"/>
      <c r="E7" s="186"/>
      <c r="F7" s="170"/>
      <c r="G7" s="52"/>
    </row>
    <row r="8" spans="1:10" ht="9.75" customHeight="1" thickBot="1" x14ac:dyDescent="0.2">
      <c r="A8" s="168"/>
      <c r="B8" s="153" t="s">
        <v>97</v>
      </c>
      <c r="C8" s="155" t="str">
        <f>VLOOKUP(B18,南ブロック!$A$64:$G$67,6,FALSE)</f>
        <v>藤田　麗子</v>
      </c>
      <c r="D8" s="156" t="str">
        <f>VLOOKUP(B18,南ブロック!$A$64:$G$67,7,FALSE)</f>
        <v>光明学園相模原</v>
      </c>
      <c r="E8" s="184" t="str">
        <f>VLOOKUP(B18,南ブロック!$A$64:$G$67,2,FALSE)</f>
        <v>神奈川</v>
      </c>
      <c r="F8" s="169">
        <v>2</v>
      </c>
      <c r="G8" s="53"/>
      <c r="H8" s="54"/>
    </row>
    <row r="9" spans="1:10" ht="9.75" customHeight="1" thickBot="1" x14ac:dyDescent="0.2">
      <c r="A9" s="168"/>
      <c r="B9" s="154"/>
      <c r="C9" s="155"/>
      <c r="D9" s="156"/>
      <c r="E9" s="184"/>
      <c r="F9" s="170"/>
      <c r="H9" s="55"/>
    </row>
    <row r="10" spans="1:10" ht="9.75" customHeight="1" thickBot="1" x14ac:dyDescent="0.2">
      <c r="A10" s="168"/>
      <c r="B10" s="153" t="s">
        <v>99</v>
      </c>
      <c r="C10" s="155" t="str">
        <f>VLOOKUP(B10,南ブロック!$A$64:$G$67,4,FALSE)</f>
        <v>鈴木　しおり</v>
      </c>
      <c r="D10" s="156" t="str">
        <f>VLOOKUP(B10,南ブロック!$A$64:$G$67,5,FALSE)</f>
        <v>拓殖大学紅陵</v>
      </c>
      <c r="E10" s="185" t="str">
        <f>VLOOKUP(B10,南ブロック!$A$64:$G$67,2,FALSE)</f>
        <v>千葉</v>
      </c>
      <c r="F10" s="169">
        <v>3</v>
      </c>
      <c r="H10" s="55"/>
      <c r="I10" s="54"/>
    </row>
    <row r="11" spans="1:10" ht="9.75" customHeight="1" thickBot="1" x14ac:dyDescent="0.2">
      <c r="A11" s="168"/>
      <c r="B11" s="154"/>
      <c r="C11" s="155"/>
      <c r="D11" s="156"/>
      <c r="E11" s="186"/>
      <c r="F11" s="170"/>
      <c r="G11" s="52"/>
      <c r="H11" s="56"/>
      <c r="I11" s="55"/>
    </row>
    <row r="12" spans="1:10" ht="9.75" customHeight="1" thickBot="1" x14ac:dyDescent="0.2">
      <c r="A12" s="168"/>
      <c r="B12" s="153" t="s">
        <v>101</v>
      </c>
      <c r="C12" s="155" t="str">
        <f>VLOOKUP(B16,南ブロック!$A$64:$G$67,6,FALSE)</f>
        <v>宮坂　帆乃花</v>
      </c>
      <c r="D12" s="156" t="str">
        <f>VLOOKUP(B16,南ブロック!$A$64:$G$67,7,FALSE)</f>
        <v>日本航空</v>
      </c>
      <c r="E12" s="184" t="str">
        <f>VLOOKUP(B16,南ブロック!$A$64:$G$67,2,FALSE)</f>
        <v>山梨</v>
      </c>
      <c r="F12" s="169">
        <v>4</v>
      </c>
      <c r="G12" s="53"/>
      <c r="I12" s="55"/>
    </row>
    <row r="13" spans="1:10" ht="9.75" customHeight="1" thickBot="1" x14ac:dyDescent="0.2">
      <c r="A13" s="168"/>
      <c r="B13" s="154"/>
      <c r="C13" s="155"/>
      <c r="D13" s="156"/>
      <c r="E13" s="184"/>
      <c r="F13" s="170"/>
      <c r="I13" s="55"/>
      <c r="J13" s="57"/>
    </row>
    <row r="14" spans="1:10" ht="9.75" customHeight="1" thickBot="1" x14ac:dyDescent="0.2">
      <c r="A14" s="168"/>
      <c r="B14" s="153" t="s">
        <v>96</v>
      </c>
      <c r="C14" s="155" t="str">
        <f>VLOOKUP(B6,南ブロック!$A$64:$G$67,6,FALSE)</f>
        <v>伊藤　蘭</v>
      </c>
      <c r="D14" s="156" t="str">
        <f>VLOOKUP(B6,南ブロック!$A$64:$G$67,7,FALSE)</f>
        <v>帝京</v>
      </c>
      <c r="E14" s="184" t="str">
        <f>VLOOKUP(B6,南ブロック!$A$64:$G$67,2,FALSE)</f>
        <v>東京</v>
      </c>
      <c r="F14" s="169">
        <v>5</v>
      </c>
      <c r="I14" s="55"/>
      <c r="J14" s="58"/>
    </row>
    <row r="15" spans="1:10" ht="9.75" customHeight="1" thickBot="1" x14ac:dyDescent="0.2">
      <c r="A15" s="168"/>
      <c r="B15" s="154"/>
      <c r="C15" s="155"/>
      <c r="D15" s="156"/>
      <c r="E15" s="184"/>
      <c r="F15" s="170"/>
      <c r="G15" s="52"/>
      <c r="I15" s="55"/>
    </row>
    <row r="16" spans="1:10" ht="9.75" customHeight="1" thickBot="1" x14ac:dyDescent="0.2">
      <c r="A16" s="168"/>
      <c r="B16" s="153" t="s">
        <v>102</v>
      </c>
      <c r="C16" s="155" t="str">
        <f>VLOOKUP(B16,南ブロック!$A$64:$G$67,4,FALSE)</f>
        <v>山本　美香</v>
      </c>
      <c r="D16" s="156" t="str">
        <f>VLOOKUP(B16,南ブロック!$A$64:$G$67,5,FALSE)</f>
        <v>日本航空</v>
      </c>
      <c r="E16" s="185" t="str">
        <f>VLOOKUP(B16,南ブロック!$A$64:$G$67,2,FALSE)</f>
        <v>山梨</v>
      </c>
      <c r="F16" s="169">
        <v>6</v>
      </c>
      <c r="G16" s="53"/>
      <c r="H16" s="54"/>
      <c r="I16" s="55"/>
    </row>
    <row r="17" spans="1:9" ht="9.75" customHeight="1" thickBot="1" x14ac:dyDescent="0.2">
      <c r="A17" s="168"/>
      <c r="B17" s="154"/>
      <c r="C17" s="155"/>
      <c r="D17" s="156"/>
      <c r="E17" s="186"/>
      <c r="F17" s="170"/>
      <c r="H17" s="55"/>
      <c r="I17" s="56"/>
    </row>
    <row r="18" spans="1:9" ht="9.75" customHeight="1" thickBot="1" x14ac:dyDescent="0.2">
      <c r="A18" s="168"/>
      <c r="B18" s="153" t="s">
        <v>98</v>
      </c>
      <c r="C18" s="155" t="str">
        <f>VLOOKUP(B18,南ブロック!$A$64:$G$67,4,FALSE)</f>
        <v>高橋　吏奈</v>
      </c>
      <c r="D18" s="156" t="str">
        <f>VLOOKUP(B18,南ブロック!$A$64:$G$67,5,FALSE)</f>
        <v>横浜創学館</v>
      </c>
      <c r="E18" s="185" t="str">
        <f>VLOOKUP(B18,南ブロック!$A$64:$G$67,2,FALSE)</f>
        <v>神奈川</v>
      </c>
      <c r="F18" s="169">
        <v>7</v>
      </c>
      <c r="H18" s="55"/>
    </row>
    <row r="19" spans="1:9" ht="9.75" customHeight="1" thickBot="1" x14ac:dyDescent="0.2">
      <c r="A19" s="168"/>
      <c r="B19" s="154"/>
      <c r="C19" s="155"/>
      <c r="D19" s="156"/>
      <c r="E19" s="186"/>
      <c r="F19" s="170"/>
      <c r="G19" s="52"/>
      <c r="H19" s="56"/>
    </row>
    <row r="20" spans="1:9" ht="9.75" customHeight="1" thickBot="1" x14ac:dyDescent="0.2">
      <c r="A20" s="168"/>
      <c r="B20" s="153" t="s">
        <v>100</v>
      </c>
      <c r="C20" s="155" t="str">
        <f>VLOOKUP(B10,南ブロック!$A$64:$G$67,6,FALSE)</f>
        <v>内田　千奈美</v>
      </c>
      <c r="D20" s="156" t="str">
        <f>VLOOKUP(B10,南ブロック!$A$64:$G$67,7,FALSE)</f>
        <v>麗澤</v>
      </c>
      <c r="E20" s="184" t="str">
        <f>VLOOKUP(B10,南ブロック!$A$64:$G$67,2,FALSE)</f>
        <v>千葉</v>
      </c>
      <c r="F20" s="169">
        <v>8</v>
      </c>
      <c r="G20" s="53"/>
    </row>
    <row r="21" spans="1:9" ht="9.75" customHeight="1" x14ac:dyDescent="0.15">
      <c r="A21" s="168"/>
      <c r="B21" s="154"/>
      <c r="C21" s="155"/>
      <c r="D21" s="156"/>
      <c r="E21" s="184"/>
      <c r="F21" s="170"/>
    </row>
    <row r="22" spans="1:9" ht="18.75" customHeight="1" x14ac:dyDescent="0.15">
      <c r="A22" s="44"/>
      <c r="B22" s="59"/>
      <c r="C22" s="60"/>
      <c r="D22" s="60"/>
      <c r="E22" s="60"/>
      <c r="F22" s="44"/>
    </row>
    <row r="23" spans="1:9" ht="17.25" x14ac:dyDescent="0.15">
      <c r="A23" s="1" t="s">
        <v>25</v>
      </c>
    </row>
    <row r="24" spans="1:9" ht="6" customHeight="1" x14ac:dyDescent="0.15">
      <c r="A24" s="44"/>
    </row>
    <row r="25" spans="1:9" x14ac:dyDescent="0.15">
      <c r="A25" s="44"/>
      <c r="B25" s="45" t="s">
        <v>39</v>
      </c>
      <c r="C25" s="46" t="s">
        <v>40</v>
      </c>
      <c r="D25" s="47" t="s">
        <v>41</v>
      </c>
      <c r="E25" s="48" t="s">
        <v>42</v>
      </c>
      <c r="F25" s="49"/>
    </row>
    <row r="26" spans="1:9" ht="9.75" customHeight="1" thickBot="1" x14ac:dyDescent="0.2">
      <c r="A26" s="168"/>
      <c r="B26" s="153" t="s">
        <v>95</v>
      </c>
      <c r="C26" s="155" t="str">
        <f>VLOOKUP(B26,北ブロック!$A$64:$G$67,4,FALSE)</f>
        <v>小出　愛実</v>
      </c>
      <c r="D26" s="156" t="str">
        <f>VLOOKUP(B26,北ブロック!$A$64:$G$67,5,FALSE)</f>
        <v>宇都宮文星女子</v>
      </c>
      <c r="E26" s="185" t="str">
        <f>VLOOKUP(B26,北ブロック!$A$64:$G$67,2,FALSE)</f>
        <v>栃木</v>
      </c>
      <c r="F26" s="162">
        <v>1</v>
      </c>
    </row>
    <row r="27" spans="1:9" ht="9.75" customHeight="1" thickBot="1" x14ac:dyDescent="0.2">
      <c r="A27" s="168"/>
      <c r="B27" s="154"/>
      <c r="C27" s="155"/>
      <c r="D27" s="156"/>
      <c r="E27" s="186"/>
      <c r="F27" s="163"/>
      <c r="G27" s="52"/>
    </row>
    <row r="28" spans="1:9" ht="9.75" customHeight="1" thickBot="1" x14ac:dyDescent="0.2">
      <c r="A28" s="168"/>
      <c r="B28" s="153" t="s">
        <v>97</v>
      </c>
      <c r="C28" s="155" t="str">
        <f>VLOOKUP(B38,北ブロック!$A$64:$G$67,6,FALSE)</f>
        <v>上山　玲奈</v>
      </c>
      <c r="D28" s="156" t="str">
        <f>VLOOKUP(B38,北ブロック!$A$64:$G$67,7,FALSE)</f>
        <v>埼玉栄</v>
      </c>
      <c r="E28" s="184" t="str">
        <f>VLOOKUP(B38,北ブロック!$A$64:$G$67,2,FALSE)</f>
        <v>埼玉</v>
      </c>
      <c r="F28" s="162">
        <v>2</v>
      </c>
      <c r="G28" s="53"/>
      <c r="H28" s="54"/>
    </row>
    <row r="29" spans="1:9" ht="9.75" customHeight="1" thickBot="1" x14ac:dyDescent="0.2">
      <c r="A29" s="168"/>
      <c r="B29" s="154"/>
      <c r="C29" s="155"/>
      <c r="D29" s="156"/>
      <c r="E29" s="184"/>
      <c r="F29" s="163"/>
      <c r="H29" s="55"/>
    </row>
    <row r="30" spans="1:9" ht="9.75" customHeight="1" thickBot="1" x14ac:dyDescent="0.2">
      <c r="A30" s="168"/>
      <c r="B30" s="153" t="s">
        <v>99</v>
      </c>
      <c r="C30" s="155" t="str">
        <f>VLOOKUP(B30,北ブロック!$A$64:$G$67,4,FALSE)</f>
        <v>佐藤早和子</v>
      </c>
      <c r="D30" s="156" t="str">
        <f>VLOOKUP(B30,北ブロック!$A$64:$G$67,5,FALSE)</f>
        <v>水城</v>
      </c>
      <c r="E30" s="185" t="str">
        <f>VLOOKUP(B30,北ブロック!$A$64:$G$67,2,FALSE)</f>
        <v>茨城</v>
      </c>
      <c r="F30" s="162">
        <v>3</v>
      </c>
      <c r="H30" s="55"/>
      <c r="I30" s="54"/>
    </row>
    <row r="31" spans="1:9" ht="9.75" customHeight="1" thickBot="1" x14ac:dyDescent="0.2">
      <c r="A31" s="168"/>
      <c r="B31" s="154"/>
      <c r="C31" s="155"/>
      <c r="D31" s="156"/>
      <c r="E31" s="186"/>
      <c r="F31" s="163"/>
      <c r="G31" s="52"/>
      <c r="H31" s="56"/>
      <c r="I31" s="55"/>
    </row>
    <row r="32" spans="1:9" ht="9.75" customHeight="1" thickBot="1" x14ac:dyDescent="0.2">
      <c r="A32" s="168"/>
      <c r="B32" s="153" t="s">
        <v>101</v>
      </c>
      <c r="C32" s="155" t="str">
        <f>VLOOKUP(B36,北ブロック!$A$64:$G$67,6,FALSE)</f>
        <v>川村　真以</v>
      </c>
      <c r="D32" s="156" t="str">
        <f>VLOOKUP(B36,北ブロック!$A$64:$G$67,7,FALSE)</f>
        <v>高崎商科大学附属</v>
      </c>
      <c r="E32" s="184" t="str">
        <f>VLOOKUP(B36,北ブロック!$A$64:$G$67,2,FALSE)</f>
        <v>群馬</v>
      </c>
      <c r="F32" s="162">
        <v>4</v>
      </c>
      <c r="G32" s="53"/>
      <c r="I32" s="55"/>
    </row>
    <row r="33" spans="1:11" ht="9.75" customHeight="1" thickBot="1" x14ac:dyDescent="0.2">
      <c r="A33" s="168"/>
      <c r="B33" s="154"/>
      <c r="C33" s="155"/>
      <c r="D33" s="156"/>
      <c r="E33" s="184"/>
      <c r="F33" s="163"/>
      <c r="I33" s="55"/>
      <c r="J33" s="57"/>
    </row>
    <row r="34" spans="1:11" ht="9.75" customHeight="1" thickBot="1" x14ac:dyDescent="0.2">
      <c r="A34" s="168"/>
      <c r="B34" s="153" t="s">
        <v>96</v>
      </c>
      <c r="C34" s="155" t="str">
        <f>VLOOKUP(B26,北ブロック!$A$64:$G$67,6,FALSE)</f>
        <v>亀山　陽南子</v>
      </c>
      <c r="D34" s="156" t="str">
        <f>VLOOKUP(B26,北ブロック!$A$64:$G$67,7,FALSE)</f>
        <v>宇都宮文星女子</v>
      </c>
      <c r="E34" s="184" t="str">
        <f>VLOOKUP(B26,北ブロック!$A$64:$G$67,2,FALSE)</f>
        <v>栃木</v>
      </c>
      <c r="F34" s="162">
        <v>5</v>
      </c>
      <c r="I34" s="55"/>
      <c r="J34" s="58"/>
    </row>
    <row r="35" spans="1:11" ht="9.75" customHeight="1" thickBot="1" x14ac:dyDescent="0.2">
      <c r="A35" s="168"/>
      <c r="B35" s="154"/>
      <c r="C35" s="155"/>
      <c r="D35" s="156"/>
      <c r="E35" s="184"/>
      <c r="F35" s="163"/>
      <c r="G35" s="52"/>
      <c r="I35" s="55"/>
    </row>
    <row r="36" spans="1:11" ht="9.75" customHeight="1" thickBot="1" x14ac:dyDescent="0.2">
      <c r="A36" s="168"/>
      <c r="B36" s="153" t="s">
        <v>102</v>
      </c>
      <c r="C36" s="155" t="str">
        <f>VLOOKUP(B36,北ブロック!$A$64:$G$67,4,FALSE)</f>
        <v>清水　美穂</v>
      </c>
      <c r="D36" s="156" t="str">
        <f>VLOOKUP(B36,北ブロック!$A$64:$G$67,5,FALSE)</f>
        <v>東京農業大学第二</v>
      </c>
      <c r="E36" s="185" t="str">
        <f>VLOOKUP(B36,北ブロック!$A$64:$G$67,2,FALSE)</f>
        <v>群馬</v>
      </c>
      <c r="F36" s="162">
        <v>6</v>
      </c>
      <c r="G36" s="53"/>
      <c r="H36" s="54"/>
      <c r="I36" s="55"/>
    </row>
    <row r="37" spans="1:11" ht="9.75" customHeight="1" thickBot="1" x14ac:dyDescent="0.2">
      <c r="A37" s="168"/>
      <c r="B37" s="154"/>
      <c r="C37" s="155"/>
      <c r="D37" s="156"/>
      <c r="E37" s="186"/>
      <c r="F37" s="163"/>
      <c r="H37" s="55"/>
      <c r="I37" s="56"/>
    </row>
    <row r="38" spans="1:11" ht="9.75" customHeight="1" thickBot="1" x14ac:dyDescent="0.2">
      <c r="A38" s="168"/>
      <c r="B38" s="153" t="s">
        <v>98</v>
      </c>
      <c r="C38" s="155" t="str">
        <f>VLOOKUP(B38,北ブロック!$A$64:$G$67,4,FALSE)</f>
        <v>川崎　由璃子</v>
      </c>
      <c r="D38" s="156" t="str">
        <f>VLOOKUP(B38,北ブロック!$A$64:$G$67,5,FALSE)</f>
        <v>花咲徳栄</v>
      </c>
      <c r="E38" s="185" t="str">
        <f>VLOOKUP(B38,北ブロック!$A$64:$G$67,2,FALSE)</f>
        <v>埼玉</v>
      </c>
      <c r="F38" s="162">
        <v>7</v>
      </c>
      <c r="H38" s="55"/>
    </row>
    <row r="39" spans="1:11" ht="9.75" customHeight="1" thickBot="1" x14ac:dyDescent="0.2">
      <c r="A39" s="168"/>
      <c r="B39" s="154"/>
      <c r="C39" s="155"/>
      <c r="D39" s="156"/>
      <c r="E39" s="186"/>
      <c r="F39" s="163"/>
      <c r="G39" s="52"/>
      <c r="H39" s="56"/>
    </row>
    <row r="40" spans="1:11" ht="9.75" customHeight="1" thickBot="1" x14ac:dyDescent="0.2">
      <c r="A40" s="168"/>
      <c r="B40" s="153" t="s">
        <v>100</v>
      </c>
      <c r="C40" s="155" t="str">
        <f>VLOOKUP(B30,北ブロック!$A$64:$G$67,6,FALSE)</f>
        <v>小林　里菜</v>
      </c>
      <c r="D40" s="156" t="str">
        <f>VLOOKUP(B30,北ブロック!$A$64:$G$67,7,FALSE)</f>
        <v>水城</v>
      </c>
      <c r="E40" s="184" t="str">
        <f>VLOOKUP(B30,北ブロック!$A$64:$G$67,2,FALSE)</f>
        <v>茨城</v>
      </c>
      <c r="F40" s="162">
        <v>8</v>
      </c>
      <c r="G40" s="53"/>
    </row>
    <row r="41" spans="1:11" ht="9.75" customHeight="1" x14ac:dyDescent="0.15">
      <c r="A41" s="168"/>
      <c r="B41" s="154"/>
      <c r="C41" s="155"/>
      <c r="D41" s="156"/>
      <c r="E41" s="184"/>
      <c r="F41" s="163"/>
    </row>
    <row r="43" spans="1:11" x14ac:dyDescent="0.15">
      <c r="A43" s="61"/>
      <c r="B43" s="61"/>
      <c r="C43" s="62"/>
      <c r="D43" s="62"/>
      <c r="E43" s="62"/>
      <c r="F43" s="61"/>
      <c r="G43" s="61"/>
      <c r="H43" s="61"/>
      <c r="I43" s="61"/>
      <c r="J43" s="61"/>
    </row>
    <row r="44" spans="1:11" ht="17.25" x14ac:dyDescent="0.15">
      <c r="A44" s="7" t="s">
        <v>26</v>
      </c>
    </row>
    <row r="45" spans="1:11" ht="5.25" customHeight="1" x14ac:dyDescent="0.15">
      <c r="A45" s="7"/>
    </row>
    <row r="46" spans="1:11" x14ac:dyDescent="0.15">
      <c r="A46" s="44"/>
      <c r="B46" s="45" t="s">
        <v>39</v>
      </c>
      <c r="C46" s="71" t="s">
        <v>40</v>
      </c>
      <c r="D46" s="72" t="s">
        <v>41</v>
      </c>
      <c r="E46" s="79" t="s">
        <v>42</v>
      </c>
      <c r="F46" s="49"/>
    </row>
    <row r="47" spans="1:11" ht="8.25" customHeight="1" thickBot="1" x14ac:dyDescent="0.2">
      <c r="B47" s="162" t="s">
        <v>50</v>
      </c>
      <c r="C47" s="155"/>
      <c r="D47" s="156"/>
      <c r="E47" s="182"/>
      <c r="F47" s="169"/>
      <c r="G47" s="63"/>
      <c r="H47" s="58"/>
      <c r="I47" s="58"/>
      <c r="J47" s="58"/>
      <c r="K47" s="58"/>
    </row>
    <row r="48" spans="1:11" ht="8.25" customHeight="1" thickBot="1" x14ac:dyDescent="0.2">
      <c r="B48" s="163"/>
      <c r="C48" s="155"/>
      <c r="D48" s="156"/>
      <c r="E48" s="183"/>
      <c r="F48" s="170"/>
      <c r="G48" s="67"/>
      <c r="H48" s="54"/>
      <c r="I48" s="58"/>
      <c r="J48" s="58"/>
      <c r="K48" s="58"/>
    </row>
    <row r="49" spans="2:15" ht="8.25" customHeight="1" thickBot="1" x14ac:dyDescent="0.2">
      <c r="B49" s="173" t="s">
        <v>203</v>
      </c>
      <c r="C49" s="155"/>
      <c r="D49" s="156"/>
      <c r="E49" s="182"/>
      <c r="F49" s="169"/>
      <c r="G49" s="66"/>
      <c r="H49" s="56"/>
      <c r="I49" s="127"/>
      <c r="J49" s="58"/>
      <c r="K49" s="58"/>
      <c r="L49" s="58"/>
      <c r="M49" s="58"/>
      <c r="N49" s="58"/>
      <c r="O49" s="58"/>
    </row>
    <row r="50" spans="2:15" ht="8.25" customHeight="1" thickBot="1" x14ac:dyDescent="0.2">
      <c r="B50" s="163"/>
      <c r="C50" s="155"/>
      <c r="D50" s="156"/>
      <c r="E50" s="183"/>
      <c r="F50" s="170"/>
      <c r="G50" s="63"/>
      <c r="H50" s="58"/>
      <c r="I50" s="55"/>
      <c r="J50" s="58"/>
      <c r="K50" s="58"/>
      <c r="L50" s="58"/>
      <c r="M50" s="58"/>
      <c r="N50" s="58"/>
      <c r="O50" s="58"/>
    </row>
    <row r="51" spans="2:15" ht="8.25" customHeight="1" thickBot="1" x14ac:dyDescent="0.2">
      <c r="B51" s="173" t="s">
        <v>204</v>
      </c>
      <c r="C51" s="155"/>
      <c r="D51" s="156"/>
      <c r="E51" s="182"/>
      <c r="F51" s="169"/>
      <c r="G51" s="63"/>
      <c r="I51" s="55"/>
      <c r="J51" s="54"/>
      <c r="K51" s="58"/>
      <c r="L51" s="58"/>
      <c r="M51" s="58"/>
      <c r="N51" s="58"/>
      <c r="O51" s="58"/>
    </row>
    <row r="52" spans="2:15" ht="8.25" customHeight="1" thickBot="1" x14ac:dyDescent="0.2">
      <c r="B52" s="163"/>
      <c r="C52" s="155"/>
      <c r="D52" s="156"/>
      <c r="E52" s="183"/>
      <c r="F52" s="170"/>
      <c r="G52" s="67"/>
      <c r="H52" s="54"/>
      <c r="I52" s="56"/>
      <c r="J52" s="55"/>
      <c r="K52" s="58"/>
      <c r="L52" s="58"/>
      <c r="M52" s="58"/>
      <c r="N52" s="58"/>
      <c r="O52" s="58"/>
    </row>
    <row r="53" spans="2:15" ht="8.25" customHeight="1" thickBot="1" x14ac:dyDescent="0.2">
      <c r="B53" s="173" t="s">
        <v>49</v>
      </c>
      <c r="C53" s="155"/>
      <c r="D53" s="156"/>
      <c r="E53" s="182"/>
      <c r="F53" s="169"/>
      <c r="G53" s="66"/>
      <c r="H53" s="56"/>
      <c r="J53" s="55"/>
      <c r="K53" s="58"/>
      <c r="L53" s="58"/>
      <c r="M53" s="58"/>
      <c r="N53" s="58"/>
      <c r="O53" s="58"/>
    </row>
    <row r="54" spans="2:15" ht="8.25" customHeight="1" thickBot="1" x14ac:dyDescent="0.2">
      <c r="B54" s="163"/>
      <c r="C54" s="155"/>
      <c r="D54" s="156"/>
      <c r="E54" s="183"/>
      <c r="F54" s="170"/>
      <c r="G54" s="63"/>
      <c r="H54" s="58"/>
      <c r="J54" s="55"/>
      <c r="K54" s="57"/>
      <c r="L54" s="58"/>
      <c r="M54" s="58"/>
      <c r="N54" s="58"/>
      <c r="O54" s="58"/>
    </row>
    <row r="55" spans="2:15" ht="8.25" customHeight="1" thickBot="1" x14ac:dyDescent="0.2">
      <c r="B55" s="173" t="s">
        <v>47</v>
      </c>
      <c r="C55" s="155"/>
      <c r="D55" s="156"/>
      <c r="E55" s="182"/>
      <c r="F55" s="169"/>
      <c r="G55" s="63"/>
      <c r="H55" s="58"/>
      <c r="J55" s="55"/>
      <c r="K55" s="58"/>
      <c r="L55" s="58"/>
      <c r="M55" s="58"/>
      <c r="N55" s="58"/>
      <c r="O55" s="58"/>
    </row>
    <row r="56" spans="2:15" ht="8.25" customHeight="1" thickBot="1" x14ac:dyDescent="0.2">
      <c r="B56" s="163"/>
      <c r="C56" s="155"/>
      <c r="D56" s="156"/>
      <c r="E56" s="183"/>
      <c r="F56" s="170"/>
      <c r="G56" s="67"/>
      <c r="H56" s="54"/>
      <c r="J56" s="55"/>
      <c r="K56" s="58"/>
      <c r="L56" s="58"/>
      <c r="M56" s="58"/>
      <c r="N56" s="58"/>
      <c r="O56" s="58"/>
    </row>
    <row r="57" spans="2:15" ht="8.25" customHeight="1" thickBot="1" x14ac:dyDescent="0.2">
      <c r="B57" s="173" t="s">
        <v>205</v>
      </c>
      <c r="C57" s="155"/>
      <c r="D57" s="156"/>
      <c r="E57" s="182"/>
      <c r="F57" s="169"/>
      <c r="G57" s="66"/>
      <c r="H57" s="56"/>
      <c r="I57" s="54"/>
      <c r="J57" s="55"/>
      <c r="K57" s="58"/>
      <c r="L57" s="58"/>
      <c r="M57" s="58"/>
      <c r="N57" s="58"/>
      <c r="O57" s="58"/>
    </row>
    <row r="58" spans="2:15" ht="8.25" customHeight="1" thickBot="1" x14ac:dyDescent="0.2">
      <c r="B58" s="163"/>
      <c r="C58" s="155"/>
      <c r="D58" s="156"/>
      <c r="E58" s="183"/>
      <c r="F58" s="170"/>
      <c r="G58" s="63"/>
      <c r="I58" s="55"/>
      <c r="J58" s="56"/>
      <c r="K58" s="58"/>
      <c r="L58" s="58"/>
      <c r="M58" s="58"/>
      <c r="N58" s="58"/>
      <c r="O58" s="58"/>
    </row>
    <row r="59" spans="2:15" ht="8.25" customHeight="1" thickBot="1" x14ac:dyDescent="0.2">
      <c r="B59" s="173" t="s">
        <v>206</v>
      </c>
      <c r="C59" s="155"/>
      <c r="D59" s="156"/>
      <c r="E59" s="182"/>
      <c r="F59" s="169"/>
      <c r="G59" s="63"/>
      <c r="I59" s="55"/>
      <c r="J59" s="58"/>
      <c r="K59" s="58"/>
      <c r="L59" s="58"/>
      <c r="M59" s="58"/>
      <c r="N59" s="58"/>
      <c r="O59" s="58"/>
    </row>
    <row r="60" spans="2:15" ht="8.25" customHeight="1" thickBot="1" x14ac:dyDescent="0.2">
      <c r="B60" s="163"/>
      <c r="C60" s="155"/>
      <c r="D60" s="156"/>
      <c r="E60" s="183"/>
      <c r="F60" s="170"/>
      <c r="G60" s="67"/>
      <c r="H60" s="54"/>
      <c r="I60" s="56"/>
      <c r="J60" s="58"/>
      <c r="K60" s="58"/>
      <c r="L60" s="58"/>
      <c r="M60" s="58"/>
      <c r="N60" s="58"/>
      <c r="O60" s="58"/>
    </row>
    <row r="61" spans="2:15" ht="8.25" customHeight="1" thickBot="1" x14ac:dyDescent="0.2">
      <c r="B61" s="173" t="s">
        <v>103</v>
      </c>
      <c r="C61" s="155"/>
      <c r="D61" s="156"/>
      <c r="E61" s="182"/>
      <c r="F61" s="169"/>
      <c r="G61" s="66"/>
      <c r="H61" s="56"/>
      <c r="J61" s="58"/>
      <c r="K61" s="58"/>
      <c r="L61" s="58"/>
      <c r="M61" s="58"/>
      <c r="N61" s="58"/>
      <c r="O61" s="58"/>
    </row>
    <row r="62" spans="2:15" ht="8.25" customHeight="1" x14ac:dyDescent="0.15">
      <c r="B62" s="163"/>
      <c r="C62" s="155"/>
      <c r="D62" s="156"/>
      <c r="E62" s="183"/>
      <c r="F62" s="170"/>
      <c r="G62" s="58"/>
      <c r="H62" s="58"/>
      <c r="I62" s="58"/>
      <c r="J62" s="58"/>
      <c r="K62" s="58"/>
      <c r="L62" s="58"/>
      <c r="M62" s="58"/>
      <c r="N62" s="58"/>
      <c r="O62" s="58"/>
    </row>
    <row r="63" spans="2:15" ht="6" customHeight="1" x14ac:dyDescent="0.15">
      <c r="G63" s="58"/>
      <c r="H63" s="58"/>
      <c r="I63" s="58"/>
      <c r="J63" s="58"/>
      <c r="K63" s="58"/>
      <c r="L63" s="58"/>
      <c r="M63" s="58"/>
      <c r="N63" s="58"/>
      <c r="O63" s="58"/>
    </row>
    <row r="64" spans="2:15" x14ac:dyDescent="0.15">
      <c r="B64" s="128" t="s">
        <v>207</v>
      </c>
      <c r="L64" s="58"/>
      <c r="M64" s="58"/>
      <c r="N64" s="58"/>
      <c r="O64" s="58"/>
    </row>
    <row r="65" spans="2:15" ht="4.5" customHeight="1" x14ac:dyDescent="0.15">
      <c r="B65" s="128"/>
      <c r="L65" s="58"/>
      <c r="M65" s="58"/>
      <c r="N65" s="58"/>
      <c r="O65" s="58"/>
    </row>
    <row r="66" spans="2:15" ht="8.25" customHeight="1" x14ac:dyDescent="0.15">
      <c r="C66" s="190" t="s">
        <v>234</v>
      </c>
      <c r="D66" s="190" t="s">
        <v>233</v>
      </c>
      <c r="E66" s="191" t="s">
        <v>240</v>
      </c>
      <c r="L66" s="58"/>
      <c r="M66" s="58"/>
      <c r="N66" s="58"/>
      <c r="O66" s="58"/>
    </row>
    <row r="67" spans="2:15" ht="8.25" customHeight="1" x14ac:dyDescent="0.15">
      <c r="C67" s="175"/>
      <c r="D67" s="175"/>
      <c r="E67" s="177"/>
    </row>
    <row r="68" spans="2:15" ht="8.25" customHeight="1" x14ac:dyDescent="0.15">
      <c r="C68" s="174" t="s">
        <v>224</v>
      </c>
      <c r="D68" s="174" t="s">
        <v>161</v>
      </c>
      <c r="E68" s="176" t="s">
        <v>43</v>
      </c>
    </row>
    <row r="69" spans="2:15" ht="8.25" customHeight="1" x14ac:dyDescent="0.15">
      <c r="C69" s="175"/>
      <c r="D69" s="175"/>
      <c r="E69" s="177"/>
      <c r="H69" s="87"/>
    </row>
    <row r="70" spans="2:15" ht="8.25" customHeight="1" x14ac:dyDescent="0.15">
      <c r="C70" s="171" t="s">
        <v>160</v>
      </c>
      <c r="D70" s="171" t="s">
        <v>161</v>
      </c>
      <c r="E70" s="173" t="s">
        <v>43</v>
      </c>
      <c r="H70" s="87"/>
    </row>
    <row r="71" spans="2:15" ht="8.25" customHeight="1" x14ac:dyDescent="0.15">
      <c r="C71" s="188"/>
      <c r="D71" s="188"/>
      <c r="E71" s="189"/>
      <c r="H71" s="187"/>
    </row>
    <row r="72" spans="2:15" ht="8.25" customHeight="1" x14ac:dyDescent="0.15">
      <c r="C72" s="171" t="s">
        <v>225</v>
      </c>
      <c r="D72" s="171" t="s">
        <v>161</v>
      </c>
      <c r="E72" s="173" t="s">
        <v>43</v>
      </c>
      <c r="H72" s="187"/>
    </row>
    <row r="73" spans="2:15" ht="8.25" customHeight="1" x14ac:dyDescent="0.15">
      <c r="C73" s="188"/>
      <c r="D73" s="188"/>
      <c r="E73" s="189"/>
      <c r="H73" s="87"/>
    </row>
    <row r="74" spans="2:15" x14ac:dyDescent="0.15">
      <c r="H74" s="123"/>
    </row>
  </sheetData>
  <mergeCells count="141">
    <mergeCell ref="D55:D56"/>
    <mergeCell ref="E55:F56"/>
    <mergeCell ref="C53:C54"/>
    <mergeCell ref="D53:D54"/>
    <mergeCell ref="E53:F54"/>
    <mergeCell ref="B55:B56"/>
    <mergeCell ref="B53:B54"/>
    <mergeCell ref="E59:F60"/>
    <mergeCell ref="C70:C71"/>
    <mergeCell ref="C68:C69"/>
    <mergeCell ref="D70:D71"/>
    <mergeCell ref="D68:D69"/>
    <mergeCell ref="E68:E69"/>
    <mergeCell ref="B59:B60"/>
    <mergeCell ref="B61:B62"/>
    <mergeCell ref="H71:H72"/>
    <mergeCell ref="C72:C73"/>
    <mergeCell ref="C59:C60"/>
    <mergeCell ref="E61:F62"/>
    <mergeCell ref="E57:F58"/>
    <mergeCell ref="C57:C58"/>
    <mergeCell ref="D72:D73"/>
    <mergeCell ref="E72:E73"/>
    <mergeCell ref="E70:E71"/>
    <mergeCell ref="D57:D58"/>
    <mergeCell ref="C66:C67"/>
    <mergeCell ref="E66:E67"/>
    <mergeCell ref="C61:C62"/>
    <mergeCell ref="D61:D62"/>
    <mergeCell ref="D66:D67"/>
    <mergeCell ref="D59:D60"/>
    <mergeCell ref="A36:A37"/>
    <mergeCell ref="A38:A39"/>
    <mergeCell ref="A40:A41"/>
    <mergeCell ref="A26:A27"/>
    <mergeCell ref="A28:A29"/>
    <mergeCell ref="A30:A31"/>
    <mergeCell ref="A32:A33"/>
    <mergeCell ref="C49:C50"/>
    <mergeCell ref="B57:B58"/>
    <mergeCell ref="C55:C56"/>
    <mergeCell ref="C47:C48"/>
    <mergeCell ref="A14:A15"/>
    <mergeCell ref="A16:A17"/>
    <mergeCell ref="A18:A19"/>
    <mergeCell ref="A20:A21"/>
    <mergeCell ref="A6:A7"/>
    <mergeCell ref="A8:A9"/>
    <mergeCell ref="A10:A11"/>
    <mergeCell ref="A12:A13"/>
    <mergeCell ref="A34:A35"/>
    <mergeCell ref="F6:F7"/>
    <mergeCell ref="B8:B9"/>
    <mergeCell ref="C8:C9"/>
    <mergeCell ref="D8:D9"/>
    <mergeCell ref="E8:E9"/>
    <mergeCell ref="F8:F9"/>
    <mergeCell ref="B6:B7"/>
    <mergeCell ref="C6:C7"/>
    <mergeCell ref="D6:D7"/>
    <mergeCell ref="E6:E7"/>
    <mergeCell ref="F10:F11"/>
    <mergeCell ref="B12:B13"/>
    <mergeCell ref="C12:C13"/>
    <mergeCell ref="D12:D13"/>
    <mergeCell ref="E12:E13"/>
    <mergeCell ref="F12:F13"/>
    <mergeCell ref="B10:B11"/>
    <mergeCell ref="C10:C11"/>
    <mergeCell ref="D10:D11"/>
    <mergeCell ref="E10:E11"/>
    <mergeCell ref="F14:F15"/>
    <mergeCell ref="B16:B17"/>
    <mergeCell ref="C16:C17"/>
    <mergeCell ref="D16:D17"/>
    <mergeCell ref="E16:E17"/>
    <mergeCell ref="F16:F17"/>
    <mergeCell ref="B14:B15"/>
    <mergeCell ref="C14:C15"/>
    <mergeCell ref="D14:D15"/>
    <mergeCell ref="E14:E15"/>
    <mergeCell ref="F18:F19"/>
    <mergeCell ref="B20:B21"/>
    <mergeCell ref="C20:C21"/>
    <mergeCell ref="D20:D21"/>
    <mergeCell ref="E20:E21"/>
    <mergeCell ref="F20:F21"/>
    <mergeCell ref="B18:B19"/>
    <mergeCell ref="C18:C19"/>
    <mergeCell ref="D18:D19"/>
    <mergeCell ref="E18:E19"/>
    <mergeCell ref="F26:F27"/>
    <mergeCell ref="B28:B29"/>
    <mergeCell ref="C28:C29"/>
    <mergeCell ref="D28:D29"/>
    <mergeCell ref="E28:E29"/>
    <mergeCell ref="F28:F29"/>
    <mergeCell ref="B26:B27"/>
    <mergeCell ref="C26:C27"/>
    <mergeCell ref="D26:D27"/>
    <mergeCell ref="E26:E27"/>
    <mergeCell ref="F30:F31"/>
    <mergeCell ref="B32:B33"/>
    <mergeCell ref="C32:C33"/>
    <mergeCell ref="D32:D33"/>
    <mergeCell ref="E32:E33"/>
    <mergeCell ref="F32:F33"/>
    <mergeCell ref="B30:B31"/>
    <mergeCell ref="C30:C31"/>
    <mergeCell ref="D30:D31"/>
    <mergeCell ref="E30:E31"/>
    <mergeCell ref="F34:F35"/>
    <mergeCell ref="B36:B37"/>
    <mergeCell ref="C36:C37"/>
    <mergeCell ref="D36:D37"/>
    <mergeCell ref="E36:E37"/>
    <mergeCell ref="F36:F37"/>
    <mergeCell ref="B34:B35"/>
    <mergeCell ref="C34:C35"/>
    <mergeCell ref="D34:D35"/>
    <mergeCell ref="E34:E35"/>
    <mergeCell ref="D47:D48"/>
    <mergeCell ref="E47:F48"/>
    <mergeCell ref="B47:B48"/>
    <mergeCell ref="E49:F50"/>
    <mergeCell ref="B51:B52"/>
    <mergeCell ref="F38:F39"/>
    <mergeCell ref="B40:B41"/>
    <mergeCell ref="C40:C41"/>
    <mergeCell ref="D40:D41"/>
    <mergeCell ref="E40:E41"/>
    <mergeCell ref="F40:F41"/>
    <mergeCell ref="B38:B39"/>
    <mergeCell ref="C38:C39"/>
    <mergeCell ref="D38:D39"/>
    <mergeCell ref="E38:E39"/>
    <mergeCell ref="B49:B50"/>
    <mergeCell ref="C51:C52"/>
    <mergeCell ref="D51:D52"/>
    <mergeCell ref="E51:F52"/>
    <mergeCell ref="D49:D50"/>
  </mergeCells>
  <phoneticPr fontId="2"/>
  <pageMargins left="0.75" right="0.75" top="1" bottom="1" header="0.51200000000000001" footer="0.51200000000000001"/>
  <pageSetup paperSize="9" scale="98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showGridLines="0" showRowColHeaders="0" zoomScale="120" zoomScaleNormal="120" workbookViewId="0">
      <selection activeCell="A103" sqref="A103"/>
    </sheetView>
  </sheetViews>
  <sheetFormatPr defaultRowHeight="12" x14ac:dyDescent="0.15"/>
  <cols>
    <col min="1" max="1" width="5.28515625" style="42" customWidth="1"/>
    <col min="2" max="2" width="8.7109375" style="42" customWidth="1"/>
    <col min="3" max="3" width="16.85546875" style="43" customWidth="1"/>
    <col min="4" max="4" width="18.7109375" style="43" bestFit="1" customWidth="1"/>
    <col min="5" max="5" width="8.7109375" style="43" customWidth="1"/>
    <col min="6" max="6" width="4.85546875" style="42" customWidth="1"/>
    <col min="7" max="10" width="5.140625" style="42" customWidth="1"/>
    <col min="11" max="11" width="3.85546875" style="42" customWidth="1"/>
    <col min="12" max="16384" width="9.140625" style="42"/>
  </cols>
  <sheetData>
    <row r="1" spans="1:10" ht="28.5" x14ac:dyDescent="0.15">
      <c r="A1" s="6" t="s">
        <v>23</v>
      </c>
      <c r="D1" s="40"/>
      <c r="E1" s="40"/>
    </row>
    <row r="2" spans="1:10" ht="15.75" customHeight="1" x14ac:dyDescent="0.15"/>
    <row r="3" spans="1:10" ht="13.5" customHeight="1" x14ac:dyDescent="0.15">
      <c r="A3" s="1" t="s">
        <v>24</v>
      </c>
    </row>
    <row r="4" spans="1:10" x14ac:dyDescent="0.15">
      <c r="A4" s="44"/>
    </row>
    <row r="5" spans="1:10" ht="13.5" customHeight="1" x14ac:dyDescent="0.15">
      <c r="A5" s="44"/>
      <c r="B5" s="45" t="s">
        <v>39</v>
      </c>
      <c r="C5" s="46" t="s">
        <v>40</v>
      </c>
      <c r="D5" s="47" t="s">
        <v>41</v>
      </c>
      <c r="E5" s="48" t="s">
        <v>42</v>
      </c>
      <c r="F5" s="49"/>
    </row>
    <row r="6" spans="1:10" ht="9" customHeight="1" thickBot="1" x14ac:dyDescent="0.2">
      <c r="A6" s="168"/>
      <c r="B6" s="153" t="s">
        <v>95</v>
      </c>
      <c r="C6" s="155" t="str">
        <f>VLOOKUP(B6,南ブロック!$A$68:$G$71,4,FALSE)</f>
        <v>木村　武志</v>
      </c>
      <c r="D6" s="156" t="str">
        <f>VLOOKUP(B6,南ブロック!$A$68:$G$71,5,FALSE)</f>
        <v>横浜創学館</v>
      </c>
      <c r="E6" s="185" t="str">
        <f>VLOOKUP(B6,南ブロック!$A$68:$G$71,2,FALSE)</f>
        <v>神奈川</v>
      </c>
      <c r="F6" s="169">
        <v>1</v>
      </c>
    </row>
    <row r="7" spans="1:10" ht="9" customHeight="1" thickBot="1" x14ac:dyDescent="0.2">
      <c r="A7" s="168"/>
      <c r="B7" s="154"/>
      <c r="C7" s="155"/>
      <c r="D7" s="156"/>
      <c r="E7" s="186"/>
      <c r="F7" s="170"/>
      <c r="G7" s="52"/>
    </row>
    <row r="8" spans="1:10" ht="9" customHeight="1" thickBot="1" x14ac:dyDescent="0.2">
      <c r="A8" s="168"/>
      <c r="B8" s="153" t="s">
        <v>97</v>
      </c>
      <c r="C8" s="155" t="str">
        <f>VLOOKUP(B18,南ブロック!$A$68:$G$71,6,FALSE)</f>
        <v>大塚　虹希</v>
      </c>
      <c r="D8" s="156" t="str">
        <f>VLOOKUP(B18,南ブロック!$A$68:$G$71,7,FALSE)</f>
        <v>拓殖大学紅陵</v>
      </c>
      <c r="E8" s="184" t="str">
        <f>VLOOKUP(B18,南ブロック!$A$68:$G$71,2,FALSE)</f>
        <v>千葉</v>
      </c>
      <c r="F8" s="169">
        <v>2</v>
      </c>
      <c r="G8" s="53"/>
      <c r="H8" s="54"/>
    </row>
    <row r="9" spans="1:10" ht="9" customHeight="1" thickBot="1" x14ac:dyDescent="0.2">
      <c r="A9" s="168"/>
      <c r="B9" s="154"/>
      <c r="C9" s="155"/>
      <c r="D9" s="156"/>
      <c r="E9" s="184"/>
      <c r="F9" s="170"/>
      <c r="H9" s="55"/>
    </row>
    <row r="10" spans="1:10" ht="9" customHeight="1" thickBot="1" x14ac:dyDescent="0.2">
      <c r="A10" s="168"/>
      <c r="B10" s="153" t="s">
        <v>99</v>
      </c>
      <c r="C10" s="155" t="str">
        <f>VLOOKUP(B10,南ブロック!$A$68:$G$71,4,FALSE)</f>
        <v>福嶋　源竜</v>
      </c>
      <c r="D10" s="156" t="str">
        <f>VLOOKUP(B10,南ブロック!$A$68:$G$71,5,FALSE)</f>
        <v>日本航空</v>
      </c>
      <c r="E10" s="185" t="str">
        <f>VLOOKUP(B10,南ブロック!$A$68:$G$71,2,FALSE)</f>
        <v>山梨</v>
      </c>
      <c r="F10" s="169">
        <v>3</v>
      </c>
      <c r="H10" s="55"/>
      <c r="I10" s="54"/>
    </row>
    <row r="11" spans="1:10" ht="9" customHeight="1" thickBot="1" x14ac:dyDescent="0.2">
      <c r="A11" s="168"/>
      <c r="B11" s="154"/>
      <c r="C11" s="155"/>
      <c r="D11" s="156"/>
      <c r="E11" s="186"/>
      <c r="F11" s="170"/>
      <c r="G11" s="52"/>
      <c r="H11" s="56"/>
      <c r="I11" s="55"/>
    </row>
    <row r="12" spans="1:10" ht="9" customHeight="1" thickBot="1" x14ac:dyDescent="0.2">
      <c r="A12" s="168"/>
      <c r="B12" s="153" t="s">
        <v>101</v>
      </c>
      <c r="C12" s="155" t="str">
        <f>VLOOKUP(B16,南ブロック!$A$68:$G$71,6,FALSE)</f>
        <v>山田　隆樹</v>
      </c>
      <c r="D12" s="156" t="str">
        <f>VLOOKUP(B16,南ブロック!$A$68:$G$71,7,FALSE)</f>
        <v>保善</v>
      </c>
      <c r="E12" s="184" t="str">
        <f>VLOOKUP(B16,南ブロック!$A$68:$G$71,2,FALSE)</f>
        <v>東京</v>
      </c>
      <c r="F12" s="169">
        <v>4</v>
      </c>
      <c r="G12" s="53"/>
      <c r="I12" s="55"/>
    </row>
    <row r="13" spans="1:10" ht="9" customHeight="1" thickBot="1" x14ac:dyDescent="0.2">
      <c r="A13" s="168"/>
      <c r="B13" s="154"/>
      <c r="C13" s="155"/>
      <c r="D13" s="156"/>
      <c r="E13" s="184"/>
      <c r="F13" s="170"/>
      <c r="I13" s="55"/>
      <c r="J13" s="57"/>
    </row>
    <row r="14" spans="1:10" ht="9" customHeight="1" thickBot="1" x14ac:dyDescent="0.2">
      <c r="A14" s="168"/>
      <c r="B14" s="153" t="s">
        <v>96</v>
      </c>
      <c r="C14" s="155" t="str">
        <f>VLOOKUP(B6,南ブロック!$A$68:$G$71,6,FALSE)</f>
        <v>伊勢野　大介</v>
      </c>
      <c r="D14" s="156" t="str">
        <f>VLOOKUP(B6,南ブロック!$A$68:$G$71,7,FALSE)</f>
        <v>横浜創学館</v>
      </c>
      <c r="E14" s="184" t="str">
        <f>VLOOKUP(B6,南ブロック!$A$68:$G$71,2,FALSE)</f>
        <v>神奈川</v>
      </c>
      <c r="F14" s="169">
        <v>5</v>
      </c>
      <c r="I14" s="55"/>
      <c r="J14" s="58"/>
    </row>
    <row r="15" spans="1:10" ht="9" customHeight="1" thickBot="1" x14ac:dyDescent="0.2">
      <c r="A15" s="168"/>
      <c r="B15" s="154"/>
      <c r="C15" s="155"/>
      <c r="D15" s="156"/>
      <c r="E15" s="184"/>
      <c r="F15" s="170"/>
      <c r="G15" s="52"/>
      <c r="I15" s="55"/>
    </row>
    <row r="16" spans="1:10" ht="9" customHeight="1" thickBot="1" x14ac:dyDescent="0.2">
      <c r="A16" s="168"/>
      <c r="B16" s="153" t="s">
        <v>102</v>
      </c>
      <c r="C16" s="155" t="str">
        <f>VLOOKUP(B16,南ブロック!$A$68:$G$71,4,FALSE)</f>
        <v>黒田　航輝</v>
      </c>
      <c r="D16" s="156" t="str">
        <f>VLOOKUP(B16,南ブロック!$A$68:$G$71,5,FALSE)</f>
        <v>世田谷学園</v>
      </c>
      <c r="E16" s="185" t="str">
        <f>VLOOKUP(B16,南ブロック!$A$68:$G$71,2,FALSE)</f>
        <v>東京</v>
      </c>
      <c r="F16" s="169">
        <v>6</v>
      </c>
      <c r="G16" s="53"/>
      <c r="H16" s="54"/>
      <c r="I16" s="55"/>
    </row>
    <row r="17" spans="1:9" ht="9" customHeight="1" thickBot="1" x14ac:dyDescent="0.2">
      <c r="A17" s="168"/>
      <c r="B17" s="154"/>
      <c r="C17" s="155"/>
      <c r="D17" s="156"/>
      <c r="E17" s="186"/>
      <c r="F17" s="170"/>
      <c r="H17" s="55"/>
      <c r="I17" s="56"/>
    </row>
    <row r="18" spans="1:9" ht="9" customHeight="1" thickBot="1" x14ac:dyDescent="0.2">
      <c r="A18" s="168"/>
      <c r="B18" s="153" t="s">
        <v>98</v>
      </c>
      <c r="C18" s="155" t="str">
        <f>VLOOKUP(B18,南ブロック!$A$68:$G$71,4,FALSE)</f>
        <v>塚本　惇樹</v>
      </c>
      <c r="D18" s="156" t="str">
        <f>VLOOKUP(B18,南ブロック!$A$68:$G$71,5,FALSE)</f>
        <v>拓殖大学紅陵</v>
      </c>
      <c r="E18" s="185" t="str">
        <f>VLOOKUP(B18,南ブロック!$A$68:$G$71,2,FALSE)</f>
        <v>千葉</v>
      </c>
      <c r="F18" s="169">
        <v>7</v>
      </c>
      <c r="H18" s="55"/>
    </row>
    <row r="19" spans="1:9" ht="9" customHeight="1" thickBot="1" x14ac:dyDescent="0.2">
      <c r="A19" s="168"/>
      <c r="B19" s="154"/>
      <c r="C19" s="155"/>
      <c r="D19" s="156"/>
      <c r="E19" s="186"/>
      <c r="F19" s="170"/>
      <c r="G19" s="52"/>
      <c r="H19" s="56"/>
    </row>
    <row r="20" spans="1:9" ht="9" customHeight="1" thickBot="1" x14ac:dyDescent="0.2">
      <c r="A20" s="168"/>
      <c r="B20" s="153" t="s">
        <v>100</v>
      </c>
      <c r="C20" s="155" t="str">
        <f>VLOOKUP(B10,南ブロック!$A$68:$G$71,6,FALSE)</f>
        <v>望月　涼雅</v>
      </c>
      <c r="D20" s="156" t="str">
        <f>VLOOKUP(B10,南ブロック!$A$68:$G$71,7,FALSE)</f>
        <v>日本航空</v>
      </c>
      <c r="E20" s="184" t="str">
        <f>VLOOKUP(B10,南ブロック!$A$68:$G$71,2,FALSE)</f>
        <v>山梨</v>
      </c>
      <c r="F20" s="169">
        <v>8</v>
      </c>
      <c r="G20" s="53"/>
    </row>
    <row r="21" spans="1:9" ht="9" customHeight="1" x14ac:dyDescent="0.15">
      <c r="A21" s="168"/>
      <c r="B21" s="154"/>
      <c r="C21" s="155"/>
      <c r="D21" s="156"/>
      <c r="E21" s="184"/>
      <c r="F21" s="170"/>
    </row>
    <row r="22" spans="1:9" ht="15" customHeight="1" x14ac:dyDescent="0.15">
      <c r="A22" s="44"/>
      <c r="B22" s="59"/>
      <c r="C22" s="60"/>
      <c r="D22" s="60"/>
      <c r="E22" s="60"/>
      <c r="F22" s="44"/>
    </row>
    <row r="23" spans="1:9" ht="17.25" x14ac:dyDescent="0.15">
      <c r="A23" s="1" t="s">
        <v>25</v>
      </c>
    </row>
    <row r="24" spans="1:9" ht="6" customHeight="1" x14ac:dyDescent="0.15">
      <c r="A24" s="44"/>
    </row>
    <row r="25" spans="1:9" x14ac:dyDescent="0.15">
      <c r="A25" s="44"/>
      <c r="B25" s="45" t="s">
        <v>39</v>
      </c>
      <c r="C25" s="46" t="s">
        <v>40</v>
      </c>
      <c r="D25" s="47" t="s">
        <v>41</v>
      </c>
      <c r="E25" s="48" t="s">
        <v>42</v>
      </c>
      <c r="F25" s="49"/>
    </row>
    <row r="26" spans="1:9" ht="9" customHeight="1" thickBot="1" x14ac:dyDescent="0.2">
      <c r="A26" s="168"/>
      <c r="B26" s="153" t="s">
        <v>95</v>
      </c>
      <c r="C26" s="155" t="str">
        <f>VLOOKUP(B26,北ブロック!$A$68:$G$71,4,FALSE)</f>
        <v>帖地　拓也</v>
      </c>
      <c r="D26" s="156" t="str">
        <f>VLOOKUP(B26,北ブロック!$A$68:$G$71,5,FALSE)</f>
        <v>作新学院</v>
      </c>
      <c r="E26" s="185" t="str">
        <f>VLOOKUP(B26,北ブロック!$A$68:$G$71,2,FALSE)</f>
        <v>栃木</v>
      </c>
      <c r="F26" s="162">
        <v>1</v>
      </c>
    </row>
    <row r="27" spans="1:9" ht="9" customHeight="1" thickBot="1" x14ac:dyDescent="0.2">
      <c r="A27" s="168"/>
      <c r="B27" s="154"/>
      <c r="C27" s="155"/>
      <c r="D27" s="156"/>
      <c r="E27" s="186"/>
      <c r="F27" s="163"/>
      <c r="G27" s="52"/>
    </row>
    <row r="28" spans="1:9" ht="9" customHeight="1" thickBot="1" x14ac:dyDescent="0.2">
      <c r="A28" s="168"/>
      <c r="B28" s="153" t="s">
        <v>97</v>
      </c>
      <c r="C28" s="155" t="str">
        <f>VLOOKUP(B38,北ブロック!$A$68:$G$71,6,FALSE)</f>
        <v>小熊　章太郎</v>
      </c>
      <c r="D28" s="156" t="str">
        <f>VLOOKUP(B38,北ブロック!$A$68:$G$71,7,FALSE)</f>
        <v>花咲徳栄</v>
      </c>
      <c r="E28" s="184" t="str">
        <f>VLOOKUP(B38,北ブロック!$A$68:$G$71,2,FALSE)</f>
        <v>埼玉</v>
      </c>
      <c r="F28" s="162">
        <v>2</v>
      </c>
      <c r="G28" s="53"/>
      <c r="H28" s="54"/>
    </row>
    <row r="29" spans="1:9" ht="9" customHeight="1" thickBot="1" x14ac:dyDescent="0.2">
      <c r="A29" s="168"/>
      <c r="B29" s="154"/>
      <c r="C29" s="155"/>
      <c r="D29" s="156"/>
      <c r="E29" s="184"/>
      <c r="F29" s="163"/>
      <c r="H29" s="55"/>
    </row>
    <row r="30" spans="1:9" ht="9" customHeight="1" thickBot="1" x14ac:dyDescent="0.2">
      <c r="A30" s="168"/>
      <c r="B30" s="153" t="s">
        <v>99</v>
      </c>
      <c r="C30" s="155" t="str">
        <f>VLOOKUP(B30,北ブロック!$A$68:$G$71,4,FALSE)</f>
        <v>山田龍太郎</v>
      </c>
      <c r="D30" s="156" t="str">
        <f>VLOOKUP(B30,北ブロック!$A$68:$G$71,5,FALSE)</f>
        <v>高崎商科大学附属</v>
      </c>
      <c r="E30" s="185" t="str">
        <f>VLOOKUP(B30,北ブロック!$A$68:$G$71,2,FALSE)</f>
        <v>群馬</v>
      </c>
      <c r="F30" s="162">
        <v>3</v>
      </c>
      <c r="H30" s="55"/>
      <c r="I30" s="54"/>
    </row>
    <row r="31" spans="1:9" ht="9" customHeight="1" thickBot="1" x14ac:dyDescent="0.2">
      <c r="A31" s="168"/>
      <c r="B31" s="154"/>
      <c r="C31" s="155"/>
      <c r="D31" s="156"/>
      <c r="E31" s="186"/>
      <c r="F31" s="163"/>
      <c r="G31" s="52"/>
      <c r="H31" s="56"/>
      <c r="I31" s="55"/>
    </row>
    <row r="32" spans="1:9" ht="9" customHeight="1" thickBot="1" x14ac:dyDescent="0.2">
      <c r="A32" s="168"/>
      <c r="B32" s="153" t="s">
        <v>101</v>
      </c>
      <c r="C32" s="155" t="str">
        <f>VLOOKUP(B36,北ブロック!$A$68:$G$71,6,FALSE)</f>
        <v>吉岡　賢祐</v>
      </c>
      <c r="D32" s="156" t="str">
        <f>VLOOKUP(B36,北ブロック!$A$68:$G$71,7,FALSE)</f>
        <v>県立水戸商業</v>
      </c>
      <c r="E32" s="184" t="str">
        <f>VLOOKUP(B36,北ブロック!$A$68:$G$71,2,FALSE)</f>
        <v>茨城</v>
      </c>
      <c r="F32" s="162">
        <v>4</v>
      </c>
      <c r="G32" s="53"/>
      <c r="I32" s="55"/>
    </row>
    <row r="33" spans="1:11" ht="9" customHeight="1" thickBot="1" x14ac:dyDescent="0.2">
      <c r="A33" s="168"/>
      <c r="B33" s="154"/>
      <c r="C33" s="155"/>
      <c r="D33" s="156"/>
      <c r="E33" s="184"/>
      <c r="F33" s="163"/>
      <c r="I33" s="55"/>
      <c r="J33" s="57"/>
    </row>
    <row r="34" spans="1:11" ht="9" customHeight="1" thickBot="1" x14ac:dyDescent="0.2">
      <c r="A34" s="168"/>
      <c r="B34" s="153" t="s">
        <v>96</v>
      </c>
      <c r="C34" s="155" t="str">
        <f>VLOOKUP(B26,北ブロック!$A$68:$G$71,6,FALSE)</f>
        <v>金指　達也</v>
      </c>
      <c r="D34" s="156" t="str">
        <f>VLOOKUP(B26,北ブロック!$A$68:$G$71,7,FALSE)</f>
        <v>作新学院</v>
      </c>
      <c r="E34" s="184" t="str">
        <f>VLOOKUP(B26,北ブロック!$A$68:$G$71,2,FALSE)</f>
        <v>栃木</v>
      </c>
      <c r="F34" s="162">
        <v>5</v>
      </c>
      <c r="I34" s="55"/>
      <c r="J34" s="58"/>
    </row>
    <row r="35" spans="1:11" ht="9" customHeight="1" thickBot="1" x14ac:dyDescent="0.2">
      <c r="A35" s="168"/>
      <c r="B35" s="154"/>
      <c r="C35" s="155"/>
      <c r="D35" s="156"/>
      <c r="E35" s="184"/>
      <c r="F35" s="163"/>
      <c r="G35" s="52"/>
      <c r="I35" s="55"/>
    </row>
    <row r="36" spans="1:11" ht="9" customHeight="1" thickBot="1" x14ac:dyDescent="0.2">
      <c r="A36" s="168"/>
      <c r="B36" s="153" t="s">
        <v>102</v>
      </c>
      <c r="C36" s="155" t="str">
        <f>VLOOKUP(B36,北ブロック!$A$68:$G$71,4,FALSE)</f>
        <v>松崎　竜大</v>
      </c>
      <c r="D36" s="156" t="str">
        <f>VLOOKUP(B36,北ブロック!$A$68:$G$71,5,FALSE)</f>
        <v>東洋大学附属牛久</v>
      </c>
      <c r="E36" s="185" t="str">
        <f>VLOOKUP(B36,北ブロック!$A$68:$G$71,2,FALSE)</f>
        <v>茨城</v>
      </c>
      <c r="F36" s="162">
        <v>6</v>
      </c>
      <c r="G36" s="53"/>
      <c r="H36" s="54"/>
      <c r="I36" s="55"/>
    </row>
    <row r="37" spans="1:11" ht="9" customHeight="1" thickBot="1" x14ac:dyDescent="0.2">
      <c r="A37" s="168"/>
      <c r="B37" s="154"/>
      <c r="C37" s="155"/>
      <c r="D37" s="156"/>
      <c r="E37" s="186"/>
      <c r="F37" s="163"/>
      <c r="H37" s="55"/>
      <c r="I37" s="56"/>
    </row>
    <row r="38" spans="1:11" ht="9" customHeight="1" thickBot="1" x14ac:dyDescent="0.2">
      <c r="A38" s="168"/>
      <c r="B38" s="153" t="s">
        <v>98</v>
      </c>
      <c r="C38" s="155" t="str">
        <f>VLOOKUP(B38,北ブロック!$A$68:$G$71,4,FALSE)</f>
        <v>伊藤　武蔵</v>
      </c>
      <c r="D38" s="156" t="str">
        <f>VLOOKUP(B38,北ブロック!$A$68:$G$71,5,FALSE)</f>
        <v>埼玉栄</v>
      </c>
      <c r="E38" s="185" t="str">
        <f>VLOOKUP(B38,北ブロック!$A$68:$G$71,2,FALSE)</f>
        <v>埼玉</v>
      </c>
      <c r="F38" s="162">
        <v>7</v>
      </c>
      <c r="H38" s="55"/>
    </row>
    <row r="39" spans="1:11" ht="9" customHeight="1" thickBot="1" x14ac:dyDescent="0.2">
      <c r="A39" s="168"/>
      <c r="B39" s="154"/>
      <c r="C39" s="155"/>
      <c r="D39" s="156"/>
      <c r="E39" s="186"/>
      <c r="F39" s="163"/>
      <c r="G39" s="52"/>
      <c r="H39" s="56"/>
    </row>
    <row r="40" spans="1:11" ht="9" customHeight="1" thickBot="1" x14ac:dyDescent="0.2">
      <c r="A40" s="168"/>
      <c r="B40" s="153" t="s">
        <v>100</v>
      </c>
      <c r="C40" s="155" t="str">
        <f>VLOOKUP(B30,北ブロック!$A$68:$G$71,6,FALSE)</f>
        <v>清水　克哉</v>
      </c>
      <c r="D40" s="156" t="str">
        <f>VLOOKUP(B30,北ブロック!$A$68:$G$71,7,FALSE)</f>
        <v>県立高崎商業</v>
      </c>
      <c r="E40" s="184" t="str">
        <f>VLOOKUP(B30,北ブロック!$A$68:$G$71,2,FALSE)</f>
        <v>群馬</v>
      </c>
      <c r="F40" s="162">
        <v>8</v>
      </c>
      <c r="G40" s="53"/>
    </row>
    <row r="41" spans="1:11" ht="9" customHeight="1" x14ac:dyDescent="0.15">
      <c r="A41" s="168"/>
      <c r="B41" s="154"/>
      <c r="C41" s="155"/>
      <c r="D41" s="156"/>
      <c r="E41" s="184"/>
      <c r="F41" s="163"/>
    </row>
    <row r="42" spans="1:11" ht="12.75" customHeight="1" x14ac:dyDescent="0.15"/>
    <row r="43" spans="1:11" ht="11.25" customHeight="1" x14ac:dyDescent="0.15">
      <c r="A43" s="61"/>
      <c r="B43" s="61"/>
      <c r="C43" s="62"/>
      <c r="D43" s="62"/>
      <c r="E43" s="62"/>
      <c r="F43" s="61"/>
      <c r="G43" s="61"/>
      <c r="H43" s="61"/>
      <c r="I43" s="61"/>
      <c r="J43" s="61"/>
    </row>
    <row r="44" spans="1:11" ht="17.25" x14ac:dyDescent="0.15">
      <c r="A44" s="7" t="s">
        <v>26</v>
      </c>
    </row>
    <row r="45" spans="1:11" ht="5.25" customHeight="1" x14ac:dyDescent="0.15">
      <c r="A45" s="7"/>
    </row>
    <row r="46" spans="1:11" x14ac:dyDescent="0.15">
      <c r="A46" s="44"/>
      <c r="B46" s="45" t="s">
        <v>39</v>
      </c>
      <c r="C46" s="46" t="s">
        <v>40</v>
      </c>
      <c r="D46" s="47" t="s">
        <v>41</v>
      </c>
      <c r="E46" s="48" t="s">
        <v>42</v>
      </c>
      <c r="F46" s="49"/>
    </row>
    <row r="47" spans="1:11" ht="9" customHeight="1" thickBot="1" x14ac:dyDescent="0.2">
      <c r="B47" s="162" t="s">
        <v>50</v>
      </c>
      <c r="C47" s="155"/>
      <c r="D47" s="156"/>
      <c r="E47" s="157"/>
      <c r="F47" s="50"/>
      <c r="G47" s="63"/>
      <c r="H47" s="58"/>
      <c r="I47" s="58"/>
      <c r="J47" s="58"/>
      <c r="K47" s="58"/>
    </row>
    <row r="48" spans="1:11" ht="9" customHeight="1" thickBot="1" x14ac:dyDescent="0.2">
      <c r="B48" s="163"/>
      <c r="C48" s="155"/>
      <c r="D48" s="156"/>
      <c r="E48" s="158"/>
      <c r="F48" s="51"/>
      <c r="G48" s="67"/>
      <c r="H48" s="54"/>
      <c r="I48" s="58"/>
      <c r="J48" s="58"/>
      <c r="K48" s="58"/>
    </row>
    <row r="49" spans="2:11" ht="9" customHeight="1" thickBot="1" x14ac:dyDescent="0.2">
      <c r="B49" s="173" t="s">
        <v>49</v>
      </c>
      <c r="C49" s="155"/>
      <c r="D49" s="156"/>
      <c r="E49" s="157"/>
      <c r="F49" s="50"/>
      <c r="G49" s="63"/>
      <c r="H49" s="55"/>
      <c r="I49" s="54"/>
      <c r="J49" s="58"/>
      <c r="K49" s="58"/>
    </row>
    <row r="50" spans="2:11" ht="9" customHeight="1" x14ac:dyDescent="0.15">
      <c r="B50" s="163"/>
      <c r="C50" s="155"/>
      <c r="D50" s="156"/>
      <c r="E50" s="158"/>
      <c r="F50" s="51"/>
      <c r="G50" s="67"/>
      <c r="H50" s="129"/>
      <c r="I50" s="55"/>
      <c r="J50" s="58"/>
      <c r="K50" s="58"/>
    </row>
    <row r="51" spans="2:11" ht="9" customHeight="1" thickBot="1" x14ac:dyDescent="0.2">
      <c r="B51" s="173" t="s">
        <v>203</v>
      </c>
      <c r="C51" s="155"/>
      <c r="D51" s="156"/>
      <c r="E51" s="157"/>
      <c r="F51" s="50"/>
      <c r="G51" s="66"/>
      <c r="H51" s="58"/>
      <c r="I51" s="55"/>
      <c r="J51" s="58"/>
      <c r="K51" s="58"/>
    </row>
    <row r="52" spans="2:11" ht="9" customHeight="1" thickBot="1" x14ac:dyDescent="0.2">
      <c r="B52" s="163"/>
      <c r="C52" s="155"/>
      <c r="D52" s="156"/>
      <c r="E52" s="158"/>
      <c r="F52" s="51"/>
      <c r="G52" s="67"/>
      <c r="H52" s="130"/>
      <c r="I52" s="55"/>
      <c r="J52" s="127"/>
      <c r="K52" s="58"/>
    </row>
    <row r="53" spans="2:11" ht="9" customHeight="1" thickBot="1" x14ac:dyDescent="0.2">
      <c r="B53" s="173" t="s">
        <v>204</v>
      </c>
      <c r="C53" s="155"/>
      <c r="D53" s="156"/>
      <c r="E53" s="157"/>
      <c r="F53" s="50"/>
      <c r="G53" s="63"/>
      <c r="H53" s="127"/>
      <c r="I53" s="126"/>
      <c r="J53" s="126"/>
      <c r="K53" s="58"/>
    </row>
    <row r="54" spans="2:11" ht="9" customHeight="1" thickBot="1" x14ac:dyDescent="0.2">
      <c r="B54" s="163"/>
      <c r="C54" s="155"/>
      <c r="D54" s="156"/>
      <c r="E54" s="158"/>
      <c r="F54" s="51"/>
      <c r="G54" s="67"/>
      <c r="H54" s="55"/>
      <c r="I54" s="132"/>
      <c r="J54" s="55"/>
      <c r="K54" s="58"/>
    </row>
    <row r="55" spans="2:11" ht="9" customHeight="1" thickBot="1" x14ac:dyDescent="0.2">
      <c r="B55" s="173" t="s">
        <v>47</v>
      </c>
      <c r="C55" s="155"/>
      <c r="D55" s="156"/>
      <c r="E55" s="157"/>
      <c r="F55" s="50"/>
      <c r="G55" s="63"/>
      <c r="H55" s="55"/>
      <c r="I55" s="130"/>
      <c r="J55" s="55"/>
      <c r="K55" s="58"/>
    </row>
    <row r="56" spans="2:11" ht="9" customHeight="1" thickBot="1" x14ac:dyDescent="0.2">
      <c r="B56" s="163"/>
      <c r="C56" s="155"/>
      <c r="D56" s="156"/>
      <c r="E56" s="158"/>
      <c r="F56" s="51"/>
      <c r="G56" s="67"/>
      <c r="H56" s="129"/>
      <c r="I56" s="58"/>
      <c r="J56" s="55"/>
      <c r="K56" s="58"/>
    </row>
    <row r="57" spans="2:11" ht="9" customHeight="1" thickBot="1" x14ac:dyDescent="0.2">
      <c r="B57" s="173" t="s">
        <v>103</v>
      </c>
      <c r="C57" s="155"/>
      <c r="D57" s="156"/>
      <c r="E57" s="157"/>
      <c r="F57" s="50"/>
      <c r="G57" s="63"/>
      <c r="H57" s="58"/>
      <c r="I57" s="58"/>
      <c r="J57" s="55"/>
      <c r="K57" s="131"/>
    </row>
    <row r="58" spans="2:11" ht="9" customHeight="1" thickBot="1" x14ac:dyDescent="0.2">
      <c r="B58" s="163"/>
      <c r="C58" s="155"/>
      <c r="D58" s="156"/>
      <c r="E58" s="158"/>
      <c r="F58" s="51"/>
      <c r="G58" s="67"/>
      <c r="H58" s="54"/>
      <c r="I58" s="58"/>
      <c r="J58" s="55"/>
      <c r="K58" s="58"/>
    </row>
    <row r="59" spans="2:11" ht="9" customHeight="1" thickBot="1" x14ac:dyDescent="0.2">
      <c r="B59" s="173" t="s">
        <v>205</v>
      </c>
      <c r="C59" s="155"/>
      <c r="D59" s="156"/>
      <c r="E59" s="157"/>
      <c r="F59" s="120"/>
      <c r="G59" s="58"/>
      <c r="H59" s="55"/>
      <c r="I59" s="127"/>
      <c r="J59" s="55"/>
      <c r="K59" s="58"/>
    </row>
    <row r="60" spans="2:11" ht="9" customHeight="1" thickBot="1" x14ac:dyDescent="0.2">
      <c r="B60" s="163"/>
      <c r="C60" s="155"/>
      <c r="D60" s="156"/>
      <c r="E60" s="158"/>
      <c r="F60" s="121"/>
      <c r="G60" s="52"/>
      <c r="H60" s="55"/>
      <c r="I60" s="55"/>
      <c r="J60" s="55"/>
      <c r="K60" s="58"/>
    </row>
    <row r="61" spans="2:11" ht="9" customHeight="1" thickBot="1" x14ac:dyDescent="0.2">
      <c r="B61" s="173" t="s">
        <v>206</v>
      </c>
      <c r="C61" s="155"/>
      <c r="D61" s="156"/>
      <c r="E61" s="157"/>
      <c r="F61" s="120"/>
      <c r="G61" s="53"/>
      <c r="H61" s="131"/>
      <c r="I61" s="55"/>
      <c r="J61" s="56"/>
      <c r="K61" s="58"/>
    </row>
    <row r="62" spans="2:11" ht="9" customHeight="1" x14ac:dyDescent="0.15">
      <c r="B62" s="163"/>
      <c r="C62" s="155"/>
      <c r="D62" s="156"/>
      <c r="E62" s="158"/>
      <c r="F62" s="121"/>
      <c r="G62" s="67"/>
      <c r="H62" s="58"/>
      <c r="I62" s="55"/>
      <c r="J62" s="131"/>
      <c r="K62" s="58"/>
    </row>
    <row r="63" spans="2:11" ht="9" customHeight="1" thickBot="1" x14ac:dyDescent="0.2">
      <c r="B63" s="173" t="s">
        <v>104</v>
      </c>
      <c r="C63" s="155"/>
      <c r="D63" s="156"/>
      <c r="E63" s="157"/>
      <c r="F63" s="120"/>
      <c r="G63" s="58"/>
      <c r="H63" s="58"/>
      <c r="I63" s="55"/>
      <c r="J63" s="58"/>
      <c r="K63" s="58"/>
    </row>
    <row r="64" spans="2:11" ht="9" customHeight="1" thickBot="1" x14ac:dyDescent="0.2">
      <c r="B64" s="163"/>
      <c r="C64" s="155"/>
      <c r="D64" s="156"/>
      <c r="E64" s="158"/>
      <c r="F64" s="121"/>
      <c r="G64" s="67"/>
      <c r="H64" s="54"/>
      <c r="I64" s="56"/>
      <c r="J64" s="58"/>
      <c r="K64" s="58"/>
    </row>
    <row r="65" spans="2:11" ht="9" customHeight="1" thickBot="1" x14ac:dyDescent="0.2">
      <c r="B65" s="173" t="s">
        <v>208</v>
      </c>
      <c r="C65" s="155"/>
      <c r="D65" s="156"/>
      <c r="E65" s="157"/>
      <c r="F65" s="120"/>
      <c r="G65" s="58"/>
      <c r="H65" s="56"/>
      <c r="I65" s="131"/>
      <c r="J65" s="58"/>
      <c r="K65" s="58"/>
    </row>
    <row r="66" spans="2:11" ht="9" customHeight="1" x14ac:dyDescent="0.15">
      <c r="B66" s="163"/>
      <c r="C66" s="155"/>
      <c r="D66" s="156"/>
      <c r="E66" s="158"/>
      <c r="F66" s="121"/>
      <c r="G66" s="67"/>
      <c r="H66" s="129"/>
      <c r="I66" s="58"/>
      <c r="J66" s="58"/>
      <c r="K66" s="58"/>
    </row>
    <row r="67" spans="2:11" ht="9.75" customHeight="1" x14ac:dyDescent="0.15">
      <c r="B67" s="44"/>
      <c r="C67" s="60"/>
      <c r="D67" s="60"/>
      <c r="E67" s="60"/>
      <c r="F67" s="44"/>
      <c r="G67" s="58"/>
      <c r="H67" s="58"/>
      <c r="I67" s="58"/>
      <c r="J67" s="58"/>
      <c r="K67" s="58"/>
    </row>
    <row r="68" spans="2:11" x14ac:dyDescent="0.15">
      <c r="B68" s="64" t="s">
        <v>84</v>
      </c>
    </row>
    <row r="69" spans="2:11" x14ac:dyDescent="0.15">
      <c r="B69" s="64" t="s">
        <v>83</v>
      </c>
    </row>
    <row r="70" spans="2:11" x14ac:dyDescent="0.15">
      <c r="B70" s="128" t="s">
        <v>294</v>
      </c>
    </row>
    <row r="71" spans="2:11" ht="5.25" customHeight="1" x14ac:dyDescent="0.15">
      <c r="B71" s="128"/>
    </row>
    <row r="72" spans="2:11" ht="9" customHeight="1" x14ac:dyDescent="0.15">
      <c r="C72" s="159" t="s">
        <v>209</v>
      </c>
      <c r="D72" s="161" t="s">
        <v>210</v>
      </c>
      <c r="E72" s="197" t="s">
        <v>213</v>
      </c>
      <c r="F72" s="177"/>
    </row>
    <row r="73" spans="2:11" ht="9" customHeight="1" x14ac:dyDescent="0.15">
      <c r="C73" s="160"/>
      <c r="D73" s="158"/>
      <c r="E73" s="198"/>
      <c r="F73" s="177"/>
    </row>
    <row r="74" spans="2:11" ht="9" customHeight="1" x14ac:dyDescent="0.15">
      <c r="C74" s="195" t="s">
        <v>211</v>
      </c>
      <c r="D74" s="196" t="s">
        <v>212</v>
      </c>
      <c r="E74" s="197" t="s">
        <v>213</v>
      </c>
      <c r="F74" s="177"/>
    </row>
    <row r="75" spans="2:11" ht="9" customHeight="1" x14ac:dyDescent="0.15">
      <c r="C75" s="155"/>
      <c r="D75" s="156"/>
      <c r="E75" s="198"/>
      <c r="F75" s="177"/>
    </row>
    <row r="76" spans="2:11" ht="9" customHeight="1" x14ac:dyDescent="0.15">
      <c r="C76" s="195" t="s">
        <v>218</v>
      </c>
      <c r="D76" s="196" t="s">
        <v>219</v>
      </c>
      <c r="E76" s="197" t="s">
        <v>215</v>
      </c>
      <c r="F76" s="177"/>
    </row>
    <row r="77" spans="2:11" ht="9" customHeight="1" x14ac:dyDescent="0.15">
      <c r="C77" s="155"/>
      <c r="D77" s="156"/>
      <c r="E77" s="198"/>
      <c r="F77" s="177"/>
    </row>
    <row r="78" spans="2:11" ht="9" customHeight="1" x14ac:dyDescent="0.15">
      <c r="C78" s="195" t="s">
        <v>220</v>
      </c>
      <c r="D78" s="196" t="s">
        <v>219</v>
      </c>
      <c r="E78" s="197" t="s">
        <v>215</v>
      </c>
      <c r="F78" s="177"/>
    </row>
    <row r="79" spans="2:11" ht="9" customHeight="1" x14ac:dyDescent="0.15">
      <c r="C79" s="155"/>
      <c r="D79" s="156"/>
      <c r="E79" s="198"/>
      <c r="F79" s="177"/>
    </row>
    <row r="80" spans="2:11" ht="9" customHeight="1" x14ac:dyDescent="0.15">
      <c r="C80" s="195" t="s">
        <v>221</v>
      </c>
      <c r="D80" s="196" t="s">
        <v>219</v>
      </c>
      <c r="E80" s="197" t="s">
        <v>215</v>
      </c>
      <c r="F80" s="177"/>
    </row>
    <row r="81" spans="3:6" ht="9" customHeight="1" x14ac:dyDescent="0.15">
      <c r="C81" s="155"/>
      <c r="D81" s="156"/>
      <c r="E81" s="198"/>
      <c r="F81" s="177"/>
    </row>
    <row r="82" spans="3:6" ht="9" customHeight="1" x14ac:dyDescent="0.15">
      <c r="C82" s="192" t="s">
        <v>255</v>
      </c>
      <c r="D82" s="193" t="s">
        <v>247</v>
      </c>
      <c r="E82" s="194" t="s">
        <v>256</v>
      </c>
      <c r="F82" s="169"/>
    </row>
    <row r="83" spans="3:6" ht="9" customHeight="1" x14ac:dyDescent="0.15">
      <c r="C83" s="155"/>
      <c r="D83" s="156"/>
      <c r="E83" s="183"/>
      <c r="F83" s="170"/>
    </row>
  </sheetData>
  <mergeCells count="154">
    <mergeCell ref="A36:A37"/>
    <mergeCell ref="A38:A39"/>
    <mergeCell ref="A40:A41"/>
    <mergeCell ref="D49:D50"/>
    <mergeCell ref="E49:E50"/>
    <mergeCell ref="D47:D48"/>
    <mergeCell ref="E47:E48"/>
    <mergeCell ref="B53:B54"/>
    <mergeCell ref="C53:C54"/>
    <mergeCell ref="D53:D54"/>
    <mergeCell ref="E53:E54"/>
    <mergeCell ref="B51:B52"/>
    <mergeCell ref="C51:C52"/>
    <mergeCell ref="D51:D52"/>
    <mergeCell ref="E51:E52"/>
    <mergeCell ref="A14:A15"/>
    <mergeCell ref="A16:A17"/>
    <mergeCell ref="A18:A19"/>
    <mergeCell ref="A20:A21"/>
    <mergeCell ref="A6:A7"/>
    <mergeCell ref="A8:A9"/>
    <mergeCell ref="A10:A11"/>
    <mergeCell ref="A12:A13"/>
    <mergeCell ref="A34:A35"/>
    <mergeCell ref="A26:A27"/>
    <mergeCell ref="A28:A29"/>
    <mergeCell ref="A30:A31"/>
    <mergeCell ref="A32:A33"/>
    <mergeCell ref="B6:B7"/>
    <mergeCell ref="C6:C7"/>
    <mergeCell ref="F6:F7"/>
    <mergeCell ref="B8:B9"/>
    <mergeCell ref="C8:C9"/>
    <mergeCell ref="F8:F9"/>
    <mergeCell ref="D6:D7"/>
    <mergeCell ref="E6:E7"/>
    <mergeCell ref="D8:D9"/>
    <mergeCell ref="E8:E9"/>
    <mergeCell ref="B10:B11"/>
    <mergeCell ref="C10:C11"/>
    <mergeCell ref="F10:F11"/>
    <mergeCell ref="B12:B13"/>
    <mergeCell ref="C12:C13"/>
    <mergeCell ref="F12:F13"/>
    <mergeCell ref="D10:D11"/>
    <mergeCell ref="E10:E11"/>
    <mergeCell ref="D12:D13"/>
    <mergeCell ref="E12:E13"/>
    <mergeCell ref="B14:B15"/>
    <mergeCell ref="C14:C15"/>
    <mergeCell ref="F14:F15"/>
    <mergeCell ref="B16:B17"/>
    <mergeCell ref="C16:C17"/>
    <mergeCell ref="F16:F17"/>
    <mergeCell ref="D14:D15"/>
    <mergeCell ref="E14:E15"/>
    <mergeCell ref="D16:D17"/>
    <mergeCell ref="E16:E17"/>
    <mergeCell ref="B18:B19"/>
    <mergeCell ref="C18:C19"/>
    <mergeCell ref="F18:F19"/>
    <mergeCell ref="B20:B21"/>
    <mergeCell ref="C20:C21"/>
    <mergeCell ref="F20:F21"/>
    <mergeCell ref="D18:D19"/>
    <mergeCell ref="E18:E19"/>
    <mergeCell ref="D20:D21"/>
    <mergeCell ref="E20:E21"/>
    <mergeCell ref="F26:F27"/>
    <mergeCell ref="B28:B29"/>
    <mergeCell ref="C28:C29"/>
    <mergeCell ref="F28:F29"/>
    <mergeCell ref="D26:D27"/>
    <mergeCell ref="E26:E27"/>
    <mergeCell ref="D28:D29"/>
    <mergeCell ref="E28:E29"/>
    <mergeCell ref="B30:B31"/>
    <mergeCell ref="C30:C31"/>
    <mergeCell ref="F30:F31"/>
    <mergeCell ref="D30:D31"/>
    <mergeCell ref="E30:E31"/>
    <mergeCell ref="B26:B27"/>
    <mergeCell ref="C26:C27"/>
    <mergeCell ref="D32:D33"/>
    <mergeCell ref="E32:E33"/>
    <mergeCell ref="B34:B35"/>
    <mergeCell ref="C34:C35"/>
    <mergeCell ref="F34:F35"/>
    <mergeCell ref="B36:B37"/>
    <mergeCell ref="C36:C37"/>
    <mergeCell ref="F36:F37"/>
    <mergeCell ref="D34:D35"/>
    <mergeCell ref="E34:E35"/>
    <mergeCell ref="D36:D37"/>
    <mergeCell ref="E36:E37"/>
    <mergeCell ref="F32:F33"/>
    <mergeCell ref="B32:B33"/>
    <mergeCell ref="C32:C33"/>
    <mergeCell ref="F38:F39"/>
    <mergeCell ref="B40:B41"/>
    <mergeCell ref="C40:C41"/>
    <mergeCell ref="F40:F41"/>
    <mergeCell ref="D38:D39"/>
    <mergeCell ref="E38:E39"/>
    <mergeCell ref="D40:D41"/>
    <mergeCell ref="E40:E41"/>
    <mergeCell ref="E78:F79"/>
    <mergeCell ref="B49:B50"/>
    <mergeCell ref="C49:C50"/>
    <mergeCell ref="B47:B48"/>
    <mergeCell ref="C47:C48"/>
    <mergeCell ref="B38:B39"/>
    <mergeCell ref="C38:C39"/>
    <mergeCell ref="B57:B58"/>
    <mergeCell ref="C57:C58"/>
    <mergeCell ref="D57:D58"/>
    <mergeCell ref="E57:E58"/>
    <mergeCell ref="B55:B56"/>
    <mergeCell ref="C55:C56"/>
    <mergeCell ref="D55:D56"/>
    <mergeCell ref="E55:E56"/>
    <mergeCell ref="C80:C81"/>
    <mergeCell ref="D80:D81"/>
    <mergeCell ref="E80:F81"/>
    <mergeCell ref="E74:F75"/>
    <mergeCell ref="C72:C73"/>
    <mergeCell ref="D72:D73"/>
    <mergeCell ref="D74:D75"/>
    <mergeCell ref="C74:C75"/>
    <mergeCell ref="E72:F73"/>
    <mergeCell ref="C82:C83"/>
    <mergeCell ref="D82:D83"/>
    <mergeCell ref="E82:F83"/>
    <mergeCell ref="B61:B62"/>
    <mergeCell ref="C61:C62"/>
    <mergeCell ref="D61:D62"/>
    <mergeCell ref="E61:E62"/>
    <mergeCell ref="B59:B60"/>
    <mergeCell ref="C59:C60"/>
    <mergeCell ref="D59:D60"/>
    <mergeCell ref="E59:E60"/>
    <mergeCell ref="B63:B64"/>
    <mergeCell ref="C63:C64"/>
    <mergeCell ref="D63:D64"/>
    <mergeCell ref="E63:E64"/>
    <mergeCell ref="B65:B66"/>
    <mergeCell ref="C65:C66"/>
    <mergeCell ref="D65:D66"/>
    <mergeCell ref="E65:E66"/>
    <mergeCell ref="C76:C77"/>
    <mergeCell ref="D76:D77"/>
    <mergeCell ref="E76:F77"/>
    <mergeCell ref="C78:C79"/>
    <mergeCell ref="D78:D79"/>
  </mergeCells>
  <phoneticPr fontId="2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showGridLines="0" showRowColHeaders="0" zoomScale="120" zoomScaleNormal="120" workbookViewId="0">
      <selection activeCell="B78" sqref="B78"/>
    </sheetView>
  </sheetViews>
  <sheetFormatPr defaultRowHeight="12" x14ac:dyDescent="0.15"/>
  <cols>
    <col min="1" max="1" width="5.28515625" style="42" customWidth="1"/>
    <col min="2" max="2" width="8.7109375" style="42" customWidth="1"/>
    <col min="3" max="3" width="26.28515625" style="43" customWidth="1"/>
    <col min="4" max="4" width="8.7109375" style="43" customWidth="1"/>
    <col min="5" max="5" width="4.85546875" style="42" customWidth="1"/>
    <col min="6" max="9" width="5.140625" style="42" customWidth="1"/>
    <col min="10" max="16384" width="9.140625" style="42"/>
  </cols>
  <sheetData>
    <row r="1" spans="1:9" ht="28.5" x14ac:dyDescent="0.15">
      <c r="A1" s="6" t="s">
        <v>58</v>
      </c>
      <c r="C1" s="40"/>
      <c r="D1" s="40"/>
    </row>
    <row r="2" spans="1:9" ht="15.75" customHeight="1" x14ac:dyDescent="0.15"/>
    <row r="3" spans="1:9" ht="13.5" customHeight="1" x14ac:dyDescent="0.15">
      <c r="A3" s="1" t="s">
        <v>24</v>
      </c>
    </row>
    <row r="4" spans="1:9" x14ac:dyDescent="0.15">
      <c r="A4" s="44"/>
    </row>
    <row r="5" spans="1:9" ht="13.5" customHeight="1" x14ac:dyDescent="0.15">
      <c r="A5" s="44"/>
      <c r="B5" s="45" t="s">
        <v>39</v>
      </c>
      <c r="C5" s="47" t="s">
        <v>41</v>
      </c>
      <c r="D5" s="48" t="s">
        <v>42</v>
      </c>
      <c r="E5" s="49"/>
    </row>
    <row r="6" spans="1:9" ht="9.75" customHeight="1" thickBot="1" x14ac:dyDescent="0.2">
      <c r="A6" s="168"/>
      <c r="B6" s="153" t="s">
        <v>95</v>
      </c>
      <c r="C6" s="155" t="str">
        <f>VLOOKUP(B6,南ブロック!$A$72:$G$75,4,FALSE)</f>
        <v>拓殖大学紅陵</v>
      </c>
      <c r="D6" s="185" t="str">
        <f>VLOOKUP(B6,南ブロック!$A$72:$G$75,2,FALSE)</f>
        <v>千葉</v>
      </c>
      <c r="E6" s="169">
        <v>1</v>
      </c>
    </row>
    <row r="7" spans="1:9" ht="9.75" customHeight="1" thickBot="1" x14ac:dyDescent="0.2">
      <c r="A7" s="168"/>
      <c r="B7" s="154"/>
      <c r="C7" s="155"/>
      <c r="D7" s="186"/>
      <c r="E7" s="170"/>
      <c r="F7" s="52"/>
    </row>
    <row r="8" spans="1:9" ht="9.75" customHeight="1" thickBot="1" x14ac:dyDescent="0.2">
      <c r="A8" s="168"/>
      <c r="B8" s="153" t="s">
        <v>97</v>
      </c>
      <c r="C8" s="155" t="str">
        <f>VLOOKUP(B18,南ブロック!$A$72:$G$75,6,FALSE)</f>
        <v>光明学園相模原</v>
      </c>
      <c r="D8" s="199" t="str">
        <f>VLOOKUP(B18,南ブロック!$A$72:$G$75,2,FALSE)</f>
        <v>神奈川</v>
      </c>
      <c r="E8" s="169">
        <v>2</v>
      </c>
      <c r="F8" s="53"/>
      <c r="G8" s="54"/>
    </row>
    <row r="9" spans="1:9" ht="9.75" customHeight="1" thickBot="1" x14ac:dyDescent="0.2">
      <c r="A9" s="168"/>
      <c r="B9" s="154"/>
      <c r="C9" s="155"/>
      <c r="D9" s="199"/>
      <c r="E9" s="170"/>
      <c r="G9" s="55"/>
    </row>
    <row r="10" spans="1:9" ht="9.75" customHeight="1" thickBot="1" x14ac:dyDescent="0.2">
      <c r="A10" s="168"/>
      <c r="B10" s="153" t="s">
        <v>99</v>
      </c>
      <c r="C10" s="155" t="str">
        <f>VLOOKUP(B10,南ブロック!$A$72:$G$75,4,FALSE)</f>
        <v>帝京</v>
      </c>
      <c r="D10" s="185" t="str">
        <f>VLOOKUP(B10,南ブロック!$A$72:$G$75,2,FALSE)</f>
        <v>東京</v>
      </c>
      <c r="E10" s="169">
        <v>3</v>
      </c>
      <c r="G10" s="55"/>
      <c r="H10" s="54"/>
    </row>
    <row r="11" spans="1:9" ht="9.75" customHeight="1" thickBot="1" x14ac:dyDescent="0.2">
      <c r="A11" s="168"/>
      <c r="B11" s="154"/>
      <c r="C11" s="155"/>
      <c r="D11" s="186"/>
      <c r="E11" s="170"/>
      <c r="F11" s="52"/>
      <c r="G11" s="56"/>
      <c r="H11" s="55"/>
    </row>
    <row r="12" spans="1:9" ht="9.75" customHeight="1" thickBot="1" x14ac:dyDescent="0.2">
      <c r="A12" s="168"/>
      <c r="B12" s="153" t="s">
        <v>101</v>
      </c>
      <c r="C12" s="155" t="str">
        <f>VLOOKUP(B16,南ブロック!$A$72:$G$75,6,FALSE)</f>
        <v>山梨学院大学附属</v>
      </c>
      <c r="D12" s="199" t="str">
        <f>VLOOKUP(B16,南ブロック!$A$72:$G$75,2,FALSE)</f>
        <v>山梨</v>
      </c>
      <c r="E12" s="169">
        <v>4</v>
      </c>
      <c r="F12" s="53"/>
      <c r="H12" s="55"/>
    </row>
    <row r="13" spans="1:9" ht="9.75" customHeight="1" thickBot="1" x14ac:dyDescent="0.2">
      <c r="A13" s="168"/>
      <c r="B13" s="154"/>
      <c r="C13" s="155"/>
      <c r="D13" s="199"/>
      <c r="E13" s="170"/>
      <c r="H13" s="55"/>
      <c r="I13" s="57"/>
    </row>
    <row r="14" spans="1:9" ht="9.75" customHeight="1" thickBot="1" x14ac:dyDescent="0.2">
      <c r="A14" s="168"/>
      <c r="B14" s="153" t="s">
        <v>96</v>
      </c>
      <c r="C14" s="155" t="str">
        <f>VLOOKUP(B6,南ブロック!$A$72:$G$75,6,FALSE)</f>
        <v>麗澤</v>
      </c>
      <c r="D14" s="199" t="str">
        <f>VLOOKUP(B6,南ブロック!$A$72:$G$75,2,FALSE)</f>
        <v>千葉</v>
      </c>
      <c r="E14" s="169">
        <v>5</v>
      </c>
      <c r="H14" s="55"/>
      <c r="I14" s="58"/>
    </row>
    <row r="15" spans="1:9" ht="9.75" customHeight="1" thickBot="1" x14ac:dyDescent="0.2">
      <c r="A15" s="168"/>
      <c r="B15" s="154"/>
      <c r="C15" s="155"/>
      <c r="D15" s="199"/>
      <c r="E15" s="170"/>
      <c r="F15" s="52"/>
      <c r="H15" s="55"/>
    </row>
    <row r="16" spans="1:9" ht="9.75" customHeight="1" thickBot="1" x14ac:dyDescent="0.2">
      <c r="A16" s="168"/>
      <c r="B16" s="153" t="s">
        <v>102</v>
      </c>
      <c r="C16" s="155" t="str">
        <f>VLOOKUP(B16,南ブロック!$A$72:$G$75,4,FALSE)</f>
        <v>日本航空</v>
      </c>
      <c r="D16" s="185" t="str">
        <f>VLOOKUP(B16,南ブロック!$A$72:$G$75,2,FALSE)</f>
        <v>山梨</v>
      </c>
      <c r="E16" s="169">
        <v>6</v>
      </c>
      <c r="F16" s="53"/>
      <c r="G16" s="54"/>
      <c r="H16" s="55"/>
    </row>
    <row r="17" spans="1:8" ht="9.75" customHeight="1" thickBot="1" x14ac:dyDescent="0.2">
      <c r="A17" s="168"/>
      <c r="B17" s="154"/>
      <c r="C17" s="155"/>
      <c r="D17" s="186"/>
      <c r="E17" s="170"/>
      <c r="G17" s="55"/>
      <c r="H17" s="56"/>
    </row>
    <row r="18" spans="1:8" ht="9.75" customHeight="1" thickBot="1" x14ac:dyDescent="0.2">
      <c r="A18" s="168"/>
      <c r="B18" s="153" t="s">
        <v>98</v>
      </c>
      <c r="C18" s="155" t="str">
        <f>VLOOKUP(B18,南ブロック!$A$72:$G$75,4,FALSE)</f>
        <v>横浜創学館</v>
      </c>
      <c r="D18" s="185" t="str">
        <f>VLOOKUP(B18,南ブロック!$A$72:$G$75,2,FALSE)</f>
        <v>神奈川</v>
      </c>
      <c r="E18" s="169">
        <v>7</v>
      </c>
      <c r="G18" s="55"/>
    </row>
    <row r="19" spans="1:8" ht="9.75" customHeight="1" thickBot="1" x14ac:dyDescent="0.2">
      <c r="A19" s="168"/>
      <c r="B19" s="154"/>
      <c r="C19" s="155"/>
      <c r="D19" s="186"/>
      <c r="E19" s="170"/>
      <c r="F19" s="52"/>
      <c r="G19" s="56"/>
    </row>
    <row r="20" spans="1:8" ht="9.75" customHeight="1" thickBot="1" x14ac:dyDescent="0.2">
      <c r="A20" s="168"/>
      <c r="B20" s="153" t="s">
        <v>100</v>
      </c>
      <c r="C20" s="155" t="str">
        <f>VLOOKUP(B10,南ブロック!$A$72:$G$75,6,FALSE)</f>
        <v>日大鶴ヶ丘</v>
      </c>
      <c r="D20" s="199" t="str">
        <f>VLOOKUP(B10,南ブロック!$A$72:$G$75,2,FALSE)</f>
        <v>東京</v>
      </c>
      <c r="E20" s="169">
        <v>8</v>
      </c>
      <c r="F20" s="53"/>
    </row>
    <row r="21" spans="1:8" ht="9.75" customHeight="1" x14ac:dyDescent="0.15">
      <c r="A21" s="168"/>
      <c r="B21" s="154"/>
      <c r="C21" s="155"/>
      <c r="D21" s="199"/>
      <c r="E21" s="170"/>
    </row>
    <row r="22" spans="1:8" ht="18.75" customHeight="1" x14ac:dyDescent="0.15">
      <c r="A22" s="44"/>
      <c r="B22" s="59"/>
      <c r="C22" s="60"/>
      <c r="D22" s="88"/>
      <c r="E22" s="44"/>
    </row>
    <row r="23" spans="1:8" ht="17.25" x14ac:dyDescent="0.15">
      <c r="A23" s="1" t="s">
        <v>25</v>
      </c>
      <c r="D23" s="60"/>
    </row>
    <row r="24" spans="1:8" ht="6" customHeight="1" x14ac:dyDescent="0.15">
      <c r="A24" s="44"/>
      <c r="D24" s="89"/>
    </row>
    <row r="25" spans="1:8" x14ac:dyDescent="0.15">
      <c r="A25" s="44"/>
      <c r="B25" s="45" t="s">
        <v>39</v>
      </c>
      <c r="C25" s="46" t="s">
        <v>41</v>
      </c>
      <c r="D25" s="82" t="s">
        <v>42</v>
      </c>
      <c r="E25" s="49"/>
    </row>
    <row r="26" spans="1:8" ht="9.75" customHeight="1" thickBot="1" x14ac:dyDescent="0.2">
      <c r="A26" s="168"/>
      <c r="B26" s="153" t="s">
        <v>95</v>
      </c>
      <c r="C26" s="155" t="str">
        <f>VLOOKUP(B26,北ブロック!$A$72:$G$75,4,FALSE)</f>
        <v>高崎商科大学附属</v>
      </c>
      <c r="D26" s="185" t="str">
        <f>VLOOKUP(B26,北ブロック!$A$72:$G$75,2,FALSE)</f>
        <v>群馬</v>
      </c>
      <c r="E26" s="162">
        <v>1</v>
      </c>
    </row>
    <row r="27" spans="1:8" ht="9.75" customHeight="1" thickBot="1" x14ac:dyDescent="0.2">
      <c r="A27" s="168"/>
      <c r="B27" s="154"/>
      <c r="C27" s="155"/>
      <c r="D27" s="186"/>
      <c r="E27" s="163"/>
      <c r="F27" s="52"/>
    </row>
    <row r="28" spans="1:8" ht="9.75" customHeight="1" thickBot="1" x14ac:dyDescent="0.2">
      <c r="A28" s="168"/>
      <c r="B28" s="153" t="s">
        <v>97</v>
      </c>
      <c r="C28" s="155" t="str">
        <f>VLOOKUP(B38,北ブロック!$A$72:$G$75,6,FALSE)</f>
        <v>埼玉栄</v>
      </c>
      <c r="D28" s="199" t="str">
        <f>VLOOKUP(B38,北ブロック!$A$72:$G$75,2,FALSE)</f>
        <v>埼玉</v>
      </c>
      <c r="E28" s="162">
        <v>2</v>
      </c>
      <c r="F28" s="53"/>
      <c r="G28" s="54"/>
    </row>
    <row r="29" spans="1:8" ht="9.75" customHeight="1" thickBot="1" x14ac:dyDescent="0.2">
      <c r="A29" s="168"/>
      <c r="B29" s="154"/>
      <c r="C29" s="155"/>
      <c r="D29" s="199"/>
      <c r="E29" s="163"/>
      <c r="G29" s="55"/>
    </row>
    <row r="30" spans="1:8" ht="9.75" customHeight="1" thickBot="1" x14ac:dyDescent="0.2">
      <c r="A30" s="168"/>
      <c r="B30" s="153" t="s">
        <v>99</v>
      </c>
      <c r="C30" s="155" t="str">
        <f>VLOOKUP(B30,北ブロック!$A$72:$G$75,4,FALSE)</f>
        <v>宇都宮文星女子</v>
      </c>
      <c r="D30" s="185" t="str">
        <f>VLOOKUP(B30,北ブロック!$A$72:$G$75,2,FALSE)</f>
        <v>栃木</v>
      </c>
      <c r="E30" s="162">
        <v>3</v>
      </c>
      <c r="G30" s="55"/>
      <c r="H30" s="54"/>
    </row>
    <row r="31" spans="1:8" ht="9.75" customHeight="1" thickBot="1" x14ac:dyDescent="0.2">
      <c r="A31" s="168"/>
      <c r="B31" s="154"/>
      <c r="C31" s="155"/>
      <c r="D31" s="186"/>
      <c r="E31" s="163"/>
      <c r="F31" s="52"/>
      <c r="G31" s="56"/>
      <c r="H31" s="55"/>
    </row>
    <row r="32" spans="1:8" ht="9.75" customHeight="1" thickBot="1" x14ac:dyDescent="0.2">
      <c r="A32" s="168"/>
      <c r="B32" s="153" t="s">
        <v>101</v>
      </c>
      <c r="C32" s="155" t="str">
        <f>VLOOKUP(B36,北ブロック!$A$72:$G$75,6,FALSE)</f>
        <v>県立水戸商業</v>
      </c>
      <c r="D32" s="199" t="str">
        <f>VLOOKUP(B36,北ブロック!$A$72:$G$75,2,FALSE)</f>
        <v>茨城</v>
      </c>
      <c r="E32" s="162">
        <v>4</v>
      </c>
      <c r="F32" s="53"/>
      <c r="H32" s="55"/>
    </row>
    <row r="33" spans="1:9" ht="9.75" customHeight="1" thickBot="1" x14ac:dyDescent="0.2">
      <c r="A33" s="168"/>
      <c r="B33" s="154"/>
      <c r="C33" s="155"/>
      <c r="D33" s="199"/>
      <c r="E33" s="163"/>
      <c r="H33" s="55"/>
      <c r="I33" s="57"/>
    </row>
    <row r="34" spans="1:9" ht="9.75" customHeight="1" thickBot="1" x14ac:dyDescent="0.2">
      <c r="A34" s="168"/>
      <c r="B34" s="153" t="s">
        <v>96</v>
      </c>
      <c r="C34" s="155" t="str">
        <f>VLOOKUP(B26,北ブロック!$A$72:$G$75,6,FALSE)</f>
        <v>東京農業大学第二</v>
      </c>
      <c r="D34" s="199" t="str">
        <f>VLOOKUP(B26,北ブロック!$A$72:$G$75,2,FALSE)</f>
        <v>群馬</v>
      </c>
      <c r="E34" s="162">
        <v>5</v>
      </c>
      <c r="H34" s="55"/>
      <c r="I34" s="58"/>
    </row>
    <row r="35" spans="1:9" ht="9.75" customHeight="1" thickBot="1" x14ac:dyDescent="0.2">
      <c r="A35" s="168"/>
      <c r="B35" s="154"/>
      <c r="C35" s="155"/>
      <c r="D35" s="199"/>
      <c r="E35" s="163"/>
      <c r="F35" s="52"/>
      <c r="H35" s="55"/>
    </row>
    <row r="36" spans="1:9" ht="9.75" customHeight="1" thickBot="1" x14ac:dyDescent="0.2">
      <c r="A36" s="168"/>
      <c r="B36" s="153" t="s">
        <v>102</v>
      </c>
      <c r="C36" s="155" t="str">
        <f>VLOOKUP(B36,北ブロック!$A$72:$G$75,4,FALSE)</f>
        <v>水城</v>
      </c>
      <c r="D36" s="185" t="str">
        <f>VLOOKUP(B36,北ブロック!$A$72:$G$75,2,FALSE)</f>
        <v>茨城</v>
      </c>
      <c r="E36" s="162">
        <v>6</v>
      </c>
      <c r="F36" s="53"/>
      <c r="G36" s="54"/>
      <c r="H36" s="55"/>
    </row>
    <row r="37" spans="1:9" ht="9.75" customHeight="1" thickBot="1" x14ac:dyDescent="0.2">
      <c r="A37" s="168"/>
      <c r="B37" s="154"/>
      <c r="C37" s="155"/>
      <c r="D37" s="186"/>
      <c r="E37" s="163"/>
      <c r="G37" s="55"/>
      <c r="H37" s="56"/>
    </row>
    <row r="38" spans="1:9" ht="9.75" customHeight="1" thickBot="1" x14ac:dyDescent="0.2">
      <c r="A38" s="168"/>
      <c r="B38" s="153" t="s">
        <v>98</v>
      </c>
      <c r="C38" s="155" t="str">
        <f>VLOOKUP(B38,北ブロック!$A$72:$G$75,4,FALSE)</f>
        <v>花咲徳栄</v>
      </c>
      <c r="D38" s="185" t="str">
        <f>VLOOKUP(B38,北ブロック!$A$72:$G$75,2,FALSE)</f>
        <v>埼玉</v>
      </c>
      <c r="E38" s="162">
        <v>7</v>
      </c>
      <c r="G38" s="55"/>
    </row>
    <row r="39" spans="1:9" ht="9.75" customHeight="1" thickBot="1" x14ac:dyDescent="0.2">
      <c r="A39" s="168"/>
      <c r="B39" s="154"/>
      <c r="C39" s="155"/>
      <c r="D39" s="186"/>
      <c r="E39" s="163"/>
      <c r="F39" s="52"/>
      <c r="G39" s="56"/>
    </row>
    <row r="40" spans="1:9" ht="9.75" customHeight="1" thickBot="1" x14ac:dyDescent="0.2">
      <c r="A40" s="168"/>
      <c r="B40" s="153" t="s">
        <v>100</v>
      </c>
      <c r="C40" s="155" t="str">
        <f>VLOOKUP(B30,北ブロック!$A$72:$G$75,6,FALSE)</f>
        <v>作新学院</v>
      </c>
      <c r="D40" s="199" t="str">
        <f>VLOOKUP(B30,北ブロック!$A$72:$G$75,2,FALSE)</f>
        <v>栃木</v>
      </c>
      <c r="E40" s="162">
        <v>8</v>
      </c>
      <c r="F40" s="53"/>
    </row>
    <row r="41" spans="1:9" ht="9.75" customHeight="1" x14ac:dyDescent="0.15">
      <c r="A41" s="168"/>
      <c r="B41" s="154"/>
      <c r="C41" s="155"/>
      <c r="D41" s="199"/>
      <c r="E41" s="163"/>
    </row>
    <row r="42" spans="1:9" ht="27.75" customHeight="1" x14ac:dyDescent="0.15"/>
    <row r="43" spans="1:9" ht="27.75" customHeight="1" x14ac:dyDescent="0.15">
      <c r="A43" s="61"/>
      <c r="B43" s="61"/>
      <c r="C43" s="62"/>
      <c r="D43" s="62"/>
      <c r="E43" s="61"/>
      <c r="F43" s="61"/>
      <c r="G43" s="61"/>
      <c r="H43" s="61"/>
      <c r="I43" s="61"/>
    </row>
    <row r="44" spans="1:9" ht="17.25" x14ac:dyDescent="0.15">
      <c r="A44" s="7" t="s">
        <v>26</v>
      </c>
    </row>
    <row r="45" spans="1:9" ht="5.25" customHeight="1" x14ac:dyDescent="0.15">
      <c r="A45" s="7"/>
    </row>
    <row r="46" spans="1:9" x14ac:dyDescent="0.15">
      <c r="A46" s="44"/>
      <c r="B46" s="45" t="s">
        <v>39</v>
      </c>
      <c r="C46" s="72" t="s">
        <v>41</v>
      </c>
      <c r="D46" s="79" t="s">
        <v>42</v>
      </c>
      <c r="E46" s="49"/>
    </row>
    <row r="47" spans="1:9" ht="9.75" customHeight="1" thickBot="1" x14ac:dyDescent="0.2">
      <c r="B47" s="162" t="s">
        <v>44</v>
      </c>
      <c r="C47" s="156"/>
      <c r="D47" s="182"/>
      <c r="E47" s="169"/>
    </row>
    <row r="48" spans="1:9" ht="9.75" customHeight="1" thickBot="1" x14ac:dyDescent="0.2">
      <c r="B48" s="163"/>
      <c r="C48" s="156"/>
      <c r="D48" s="183"/>
      <c r="E48" s="170"/>
      <c r="F48" s="52"/>
    </row>
    <row r="49" spans="2:8" ht="9.75" customHeight="1" thickBot="1" x14ac:dyDescent="0.2">
      <c r="B49" s="162" t="s">
        <v>45</v>
      </c>
      <c r="C49" s="156"/>
      <c r="D49" s="182"/>
      <c r="E49" s="169"/>
      <c r="F49" s="53"/>
      <c r="G49" s="54"/>
    </row>
    <row r="50" spans="2:8" ht="9.75" customHeight="1" thickBot="1" x14ac:dyDescent="0.2">
      <c r="B50" s="163"/>
      <c r="C50" s="156"/>
      <c r="D50" s="183"/>
      <c r="E50" s="170"/>
      <c r="G50" s="55"/>
      <c r="H50" s="57"/>
    </row>
    <row r="51" spans="2:8" ht="9.75" customHeight="1" thickBot="1" x14ac:dyDescent="0.2">
      <c r="B51" s="162" t="s">
        <v>46</v>
      </c>
      <c r="C51" s="156"/>
      <c r="D51" s="182"/>
      <c r="E51" s="169"/>
      <c r="G51" s="55"/>
      <c r="H51" s="58"/>
    </row>
    <row r="52" spans="2:8" ht="9.75" customHeight="1" thickBot="1" x14ac:dyDescent="0.2">
      <c r="B52" s="163"/>
      <c r="C52" s="156"/>
      <c r="D52" s="183"/>
      <c r="E52" s="170"/>
      <c r="F52" s="52"/>
      <c r="G52" s="56"/>
    </row>
    <row r="53" spans="2:8" ht="9.75" customHeight="1" thickBot="1" x14ac:dyDescent="0.2">
      <c r="B53" s="162" t="s">
        <v>48</v>
      </c>
      <c r="C53" s="156"/>
      <c r="D53" s="182"/>
      <c r="E53" s="169"/>
      <c r="F53" s="53"/>
    </row>
    <row r="54" spans="2:8" ht="9.75" customHeight="1" x14ac:dyDescent="0.15">
      <c r="B54" s="163"/>
      <c r="C54" s="156"/>
      <c r="D54" s="183"/>
      <c r="E54" s="170"/>
    </row>
    <row r="56" spans="2:8" x14ac:dyDescent="0.15">
      <c r="B56" s="64" t="s">
        <v>56</v>
      </c>
    </row>
  </sheetData>
  <mergeCells count="92">
    <mergeCell ref="A34:A35"/>
    <mergeCell ref="A36:A37"/>
    <mergeCell ref="A38:A39"/>
    <mergeCell ref="A40:A41"/>
    <mergeCell ref="A26:A27"/>
    <mergeCell ref="A28:A29"/>
    <mergeCell ref="A30:A31"/>
    <mergeCell ref="A32:A33"/>
    <mergeCell ref="A14:A15"/>
    <mergeCell ref="A16:A17"/>
    <mergeCell ref="A18:A19"/>
    <mergeCell ref="A20:A21"/>
    <mergeCell ref="A6:A7"/>
    <mergeCell ref="A8:A9"/>
    <mergeCell ref="A10:A11"/>
    <mergeCell ref="A12:A13"/>
    <mergeCell ref="B51:B52"/>
    <mergeCell ref="C51:C52"/>
    <mergeCell ref="D51:E52"/>
    <mergeCell ref="B53:B54"/>
    <mergeCell ref="C53:C54"/>
    <mergeCell ref="D53:E54"/>
    <mergeCell ref="B47:B48"/>
    <mergeCell ref="C47:C48"/>
    <mergeCell ref="D47:E48"/>
    <mergeCell ref="B49:B50"/>
    <mergeCell ref="C49:C50"/>
    <mergeCell ref="D49:E50"/>
    <mergeCell ref="B40:B41"/>
    <mergeCell ref="C40:C41"/>
    <mergeCell ref="D40:D41"/>
    <mergeCell ref="E40:E41"/>
    <mergeCell ref="B38:B39"/>
    <mergeCell ref="C38:C39"/>
    <mergeCell ref="D38:D39"/>
    <mergeCell ref="E38:E39"/>
    <mergeCell ref="B36:B37"/>
    <mergeCell ref="C36:C37"/>
    <mergeCell ref="D36:D37"/>
    <mergeCell ref="E36:E37"/>
    <mergeCell ref="B34:B35"/>
    <mergeCell ref="C34:C35"/>
    <mergeCell ref="D34:D35"/>
    <mergeCell ref="E34:E35"/>
    <mergeCell ref="B32:B33"/>
    <mergeCell ref="C32:C33"/>
    <mergeCell ref="D32:D33"/>
    <mergeCell ref="E32:E33"/>
    <mergeCell ref="B30:B31"/>
    <mergeCell ref="C30:C31"/>
    <mergeCell ref="D30:D31"/>
    <mergeCell ref="E30:E31"/>
    <mergeCell ref="B28:B29"/>
    <mergeCell ref="C28:C29"/>
    <mergeCell ref="D28:D29"/>
    <mergeCell ref="E28:E29"/>
    <mergeCell ref="B26:B27"/>
    <mergeCell ref="C26:C27"/>
    <mergeCell ref="D26:D27"/>
    <mergeCell ref="E26:E27"/>
    <mergeCell ref="B20:B21"/>
    <mergeCell ref="C20:C21"/>
    <mergeCell ref="D20:D21"/>
    <mergeCell ref="E20:E21"/>
    <mergeCell ref="B18:B19"/>
    <mergeCell ref="C18:C19"/>
    <mergeCell ref="D18:D19"/>
    <mergeCell ref="E18:E19"/>
    <mergeCell ref="B16:B17"/>
    <mergeCell ref="C16:C17"/>
    <mergeCell ref="D16:D17"/>
    <mergeCell ref="E16:E17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B8:B9"/>
    <mergeCell ref="C8:C9"/>
    <mergeCell ref="D8:D9"/>
    <mergeCell ref="E8:E9"/>
    <mergeCell ref="B6:B7"/>
    <mergeCell ref="C6:C7"/>
    <mergeCell ref="D6:D7"/>
    <mergeCell ref="E6:E7"/>
  </mergeCells>
  <phoneticPr fontId="2"/>
  <pageMargins left="0.78740157480314965" right="0.78740157480314965" top="0.59055118110236227" bottom="0.59055118110236227" header="0.51181102362204722" footer="0.51181102362204722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showGridLines="0" showRowColHeaders="0" zoomScale="120" zoomScaleNormal="120" workbookViewId="0">
      <selection activeCell="B76" sqref="B76"/>
    </sheetView>
  </sheetViews>
  <sheetFormatPr defaultRowHeight="12" x14ac:dyDescent="0.15"/>
  <cols>
    <col min="1" max="1" width="5.28515625" style="42" customWidth="1"/>
    <col min="2" max="2" width="8.7109375" style="42" customWidth="1"/>
    <col min="3" max="3" width="26.28515625" style="43" customWidth="1"/>
    <col min="4" max="4" width="8.7109375" style="43" customWidth="1"/>
    <col min="5" max="5" width="4.85546875" style="42" customWidth="1"/>
    <col min="6" max="9" width="5.140625" style="42" customWidth="1"/>
    <col min="10" max="16384" width="9.140625" style="42"/>
  </cols>
  <sheetData>
    <row r="1" spans="1:9" ht="28.5" x14ac:dyDescent="0.15">
      <c r="A1" s="6" t="s">
        <v>59</v>
      </c>
      <c r="C1" s="40"/>
      <c r="D1" s="40"/>
    </row>
    <row r="2" spans="1:9" ht="15.75" customHeight="1" x14ac:dyDescent="0.15"/>
    <row r="3" spans="1:9" ht="13.5" customHeight="1" x14ac:dyDescent="0.15">
      <c r="A3" s="1" t="s">
        <v>24</v>
      </c>
    </row>
    <row r="4" spans="1:9" x14ac:dyDescent="0.15">
      <c r="A4" s="44"/>
    </row>
    <row r="5" spans="1:9" ht="13.5" customHeight="1" x14ac:dyDescent="0.15">
      <c r="A5" s="44"/>
      <c r="B5" s="45" t="s">
        <v>39</v>
      </c>
      <c r="C5" s="47" t="s">
        <v>41</v>
      </c>
      <c r="D5" s="48" t="s">
        <v>42</v>
      </c>
      <c r="E5" s="49"/>
    </row>
    <row r="6" spans="1:9" ht="9.75" customHeight="1" thickBot="1" x14ac:dyDescent="0.2">
      <c r="A6" s="168"/>
      <c r="B6" s="153" t="s">
        <v>95</v>
      </c>
      <c r="C6" s="155" t="str">
        <f>VLOOKUP(B6,南ブロック!$A$76:$G$79,4,FALSE)</f>
        <v>山梨学院大学附属</v>
      </c>
      <c r="D6" s="185" t="str">
        <f>VLOOKUP(B6,南ブロック!$A$76:$G$79,2,FALSE)</f>
        <v>山梨</v>
      </c>
      <c r="E6" s="169">
        <v>1</v>
      </c>
    </row>
    <row r="7" spans="1:9" ht="9.75" customHeight="1" thickBot="1" x14ac:dyDescent="0.2">
      <c r="A7" s="168"/>
      <c r="B7" s="154"/>
      <c r="C7" s="155"/>
      <c r="D7" s="186"/>
      <c r="E7" s="170"/>
      <c r="F7" s="52"/>
    </row>
    <row r="8" spans="1:9" ht="9.75" customHeight="1" thickBot="1" x14ac:dyDescent="0.2">
      <c r="A8" s="168"/>
      <c r="B8" s="153" t="s">
        <v>97</v>
      </c>
      <c r="C8" s="155" t="str">
        <f>VLOOKUP(B18,南ブロック!$A$76:$G$79,6,FALSE)</f>
        <v>光明学園相模原</v>
      </c>
      <c r="D8" s="199" t="str">
        <f>VLOOKUP(B18,南ブロック!$A$76:$G$79,2,FALSE)</f>
        <v>神奈川</v>
      </c>
      <c r="E8" s="169">
        <v>2</v>
      </c>
      <c r="F8" s="53"/>
      <c r="G8" s="54"/>
    </row>
    <row r="9" spans="1:9" ht="9.75" customHeight="1" thickBot="1" x14ac:dyDescent="0.2">
      <c r="A9" s="168"/>
      <c r="B9" s="154"/>
      <c r="C9" s="155"/>
      <c r="D9" s="199"/>
      <c r="E9" s="170"/>
      <c r="G9" s="55"/>
    </row>
    <row r="10" spans="1:9" ht="9.75" customHeight="1" thickBot="1" x14ac:dyDescent="0.2">
      <c r="A10" s="168"/>
      <c r="B10" s="153" t="s">
        <v>99</v>
      </c>
      <c r="C10" s="155" t="str">
        <f>VLOOKUP(B10,南ブロック!$A$76:$G$79,4,FALSE)</f>
        <v>拓殖大学紅陵</v>
      </c>
      <c r="D10" s="185" t="str">
        <f>VLOOKUP(B10,南ブロック!$A$76:$G$79,2,FALSE)</f>
        <v>千葉</v>
      </c>
      <c r="E10" s="169">
        <v>3</v>
      </c>
      <c r="G10" s="55"/>
      <c r="H10" s="54"/>
    </row>
    <row r="11" spans="1:9" ht="9.75" customHeight="1" thickBot="1" x14ac:dyDescent="0.2">
      <c r="A11" s="168"/>
      <c r="B11" s="154"/>
      <c r="C11" s="155"/>
      <c r="D11" s="186"/>
      <c r="E11" s="170"/>
      <c r="F11" s="52"/>
      <c r="G11" s="56"/>
      <c r="H11" s="55"/>
    </row>
    <row r="12" spans="1:9" ht="9.75" customHeight="1" thickBot="1" x14ac:dyDescent="0.2">
      <c r="A12" s="168"/>
      <c r="B12" s="153" t="s">
        <v>101</v>
      </c>
      <c r="C12" s="155" t="str">
        <f>VLOOKUP(B16,南ブロック!$A$76:$G$79,6,FALSE)</f>
        <v>保善</v>
      </c>
      <c r="D12" s="199" t="str">
        <f>VLOOKUP(B16,南ブロック!$A$76:$G$79,2,FALSE)</f>
        <v>東京</v>
      </c>
      <c r="E12" s="169">
        <v>4</v>
      </c>
      <c r="F12" s="53"/>
      <c r="H12" s="55"/>
    </row>
    <row r="13" spans="1:9" ht="9.75" customHeight="1" thickBot="1" x14ac:dyDescent="0.2">
      <c r="A13" s="168"/>
      <c r="B13" s="154"/>
      <c r="C13" s="155"/>
      <c r="D13" s="199"/>
      <c r="E13" s="170"/>
      <c r="H13" s="55"/>
      <c r="I13" s="57"/>
    </row>
    <row r="14" spans="1:9" ht="9.75" customHeight="1" thickBot="1" x14ac:dyDescent="0.2">
      <c r="A14" s="168"/>
      <c r="B14" s="153" t="s">
        <v>96</v>
      </c>
      <c r="C14" s="155" t="str">
        <f>VLOOKUP(B6,南ブロック!$A$76:$G$79,6,FALSE)</f>
        <v>県立日川</v>
      </c>
      <c r="D14" s="199" t="str">
        <f>VLOOKUP(B6,南ブロック!$A$76:$G$79,2,FALSE)</f>
        <v>山梨</v>
      </c>
      <c r="E14" s="169">
        <v>5</v>
      </c>
      <c r="H14" s="55"/>
      <c r="I14" s="58"/>
    </row>
    <row r="15" spans="1:9" ht="9.75" customHeight="1" thickBot="1" x14ac:dyDescent="0.2">
      <c r="A15" s="168"/>
      <c r="B15" s="154"/>
      <c r="C15" s="155"/>
      <c r="D15" s="199"/>
      <c r="E15" s="170"/>
      <c r="F15" s="52"/>
      <c r="H15" s="55"/>
    </row>
    <row r="16" spans="1:9" ht="9.75" customHeight="1" thickBot="1" x14ac:dyDescent="0.2">
      <c r="A16" s="168"/>
      <c r="B16" s="153" t="s">
        <v>102</v>
      </c>
      <c r="C16" s="155" t="str">
        <f>VLOOKUP(B16,南ブロック!$A$76:$G$79,4,FALSE)</f>
        <v>世田谷学園</v>
      </c>
      <c r="D16" s="185" t="str">
        <f>VLOOKUP(B16,南ブロック!$A$76:$G$79,2,FALSE)</f>
        <v>東京</v>
      </c>
      <c r="E16" s="169">
        <v>6</v>
      </c>
      <c r="F16" s="53"/>
      <c r="G16" s="54"/>
      <c r="H16" s="55"/>
    </row>
    <row r="17" spans="1:8" ht="9.75" customHeight="1" thickBot="1" x14ac:dyDescent="0.2">
      <c r="A17" s="168"/>
      <c r="B17" s="154"/>
      <c r="C17" s="155"/>
      <c r="D17" s="186"/>
      <c r="E17" s="170"/>
      <c r="G17" s="55"/>
      <c r="H17" s="56"/>
    </row>
    <row r="18" spans="1:8" ht="9.75" customHeight="1" thickBot="1" x14ac:dyDescent="0.2">
      <c r="A18" s="168"/>
      <c r="B18" s="153" t="s">
        <v>98</v>
      </c>
      <c r="C18" s="155" t="str">
        <f>VLOOKUP(B18,南ブロック!$A$76:$G$79,4,FALSE)</f>
        <v>横浜創学館</v>
      </c>
      <c r="D18" s="185" t="str">
        <f>VLOOKUP(B18,南ブロック!$A$76:$G$79,2,FALSE)</f>
        <v>神奈川</v>
      </c>
      <c r="E18" s="169">
        <v>7</v>
      </c>
      <c r="G18" s="55"/>
    </row>
    <row r="19" spans="1:8" ht="9.75" customHeight="1" thickBot="1" x14ac:dyDescent="0.2">
      <c r="A19" s="168"/>
      <c r="B19" s="154"/>
      <c r="C19" s="155"/>
      <c r="D19" s="186"/>
      <c r="E19" s="170"/>
      <c r="F19" s="52"/>
      <c r="G19" s="56"/>
    </row>
    <row r="20" spans="1:8" ht="9.75" customHeight="1" thickBot="1" x14ac:dyDescent="0.2">
      <c r="A20" s="168"/>
      <c r="B20" s="153" t="s">
        <v>100</v>
      </c>
      <c r="C20" s="155" t="str">
        <f>VLOOKUP(B10,南ブロック!$A$76:$G$79,6,FALSE)</f>
        <v>柏日体</v>
      </c>
      <c r="D20" s="199" t="str">
        <f>VLOOKUP(B10,南ブロック!$A$76:$G$79,2,FALSE)</f>
        <v>千葉</v>
      </c>
      <c r="E20" s="169">
        <v>8</v>
      </c>
      <c r="F20" s="53"/>
    </row>
    <row r="21" spans="1:8" ht="9.75" customHeight="1" x14ac:dyDescent="0.15">
      <c r="A21" s="168"/>
      <c r="B21" s="154"/>
      <c r="C21" s="155"/>
      <c r="D21" s="199"/>
      <c r="E21" s="170"/>
    </row>
    <row r="22" spans="1:8" ht="18.75" customHeight="1" x14ac:dyDescent="0.15">
      <c r="A22" s="44"/>
      <c r="B22" s="59"/>
      <c r="C22" s="60"/>
      <c r="D22" s="88"/>
      <c r="E22" s="44"/>
    </row>
    <row r="23" spans="1:8" ht="17.25" x14ac:dyDescent="0.15">
      <c r="A23" s="1" t="s">
        <v>25</v>
      </c>
      <c r="D23" s="60"/>
    </row>
    <row r="24" spans="1:8" ht="6" customHeight="1" x14ac:dyDescent="0.15">
      <c r="A24" s="44"/>
      <c r="D24" s="89"/>
    </row>
    <row r="25" spans="1:8" x14ac:dyDescent="0.15">
      <c r="A25" s="44"/>
      <c r="B25" s="45" t="s">
        <v>39</v>
      </c>
      <c r="C25" s="46" t="s">
        <v>41</v>
      </c>
      <c r="D25" s="82" t="s">
        <v>42</v>
      </c>
      <c r="E25" s="49"/>
    </row>
    <row r="26" spans="1:8" ht="9.75" customHeight="1" thickBot="1" x14ac:dyDescent="0.2">
      <c r="A26" s="168"/>
      <c r="B26" s="153" t="s">
        <v>95</v>
      </c>
      <c r="C26" s="155" t="str">
        <f>VLOOKUP(B26,北ブロック!$A$76:$G$79,4,FALSE)</f>
        <v>埼玉栄</v>
      </c>
      <c r="D26" s="185" t="str">
        <f>VLOOKUP(B26,北ブロック!$A$76:$G$79,2,FALSE)</f>
        <v>埼玉</v>
      </c>
      <c r="E26" s="162">
        <v>1</v>
      </c>
    </row>
    <row r="27" spans="1:8" ht="9.75" customHeight="1" thickBot="1" x14ac:dyDescent="0.2">
      <c r="A27" s="168"/>
      <c r="B27" s="154"/>
      <c r="C27" s="155"/>
      <c r="D27" s="186"/>
      <c r="E27" s="163"/>
      <c r="F27" s="52"/>
    </row>
    <row r="28" spans="1:8" ht="9.75" customHeight="1" thickBot="1" x14ac:dyDescent="0.2">
      <c r="A28" s="168"/>
      <c r="B28" s="153" t="s">
        <v>97</v>
      </c>
      <c r="C28" s="155" t="str">
        <f>VLOOKUP(B38,北ブロック!$A$76:$G$79,6,FALSE)</f>
        <v>高崎商科大学附属</v>
      </c>
      <c r="D28" s="199" t="str">
        <f>VLOOKUP(B38,北ブロック!$A$76:$G$79,2,FALSE)</f>
        <v>群馬</v>
      </c>
      <c r="E28" s="162">
        <v>2</v>
      </c>
      <c r="F28" s="53"/>
      <c r="G28" s="54"/>
    </row>
    <row r="29" spans="1:8" ht="9.75" customHeight="1" thickBot="1" x14ac:dyDescent="0.2">
      <c r="A29" s="168"/>
      <c r="B29" s="154"/>
      <c r="C29" s="155"/>
      <c r="D29" s="199"/>
      <c r="E29" s="163"/>
      <c r="G29" s="55"/>
    </row>
    <row r="30" spans="1:8" ht="9.75" customHeight="1" thickBot="1" x14ac:dyDescent="0.2">
      <c r="A30" s="168"/>
      <c r="B30" s="153" t="s">
        <v>99</v>
      </c>
      <c r="C30" s="155" t="str">
        <f>VLOOKUP(B30,北ブロック!$A$76:$G$79,4,FALSE)</f>
        <v>作新学院</v>
      </c>
      <c r="D30" s="185" t="str">
        <f>VLOOKUP(B30,北ブロック!$A$76:$G$79,2,FALSE)</f>
        <v>栃木</v>
      </c>
      <c r="E30" s="162">
        <v>3</v>
      </c>
      <c r="G30" s="55"/>
      <c r="H30" s="54"/>
    </row>
    <row r="31" spans="1:8" ht="9.75" customHeight="1" thickBot="1" x14ac:dyDescent="0.2">
      <c r="A31" s="168"/>
      <c r="B31" s="154"/>
      <c r="C31" s="155"/>
      <c r="D31" s="186"/>
      <c r="E31" s="163"/>
      <c r="F31" s="52"/>
      <c r="G31" s="56"/>
      <c r="H31" s="55"/>
    </row>
    <row r="32" spans="1:8" ht="9.75" customHeight="1" thickBot="1" x14ac:dyDescent="0.2">
      <c r="A32" s="168"/>
      <c r="B32" s="153" t="s">
        <v>101</v>
      </c>
      <c r="C32" s="155" t="str">
        <f>VLOOKUP(B36,北ブロック!$A$76:$G$79,6,FALSE)</f>
        <v>県立水戸商業</v>
      </c>
      <c r="D32" s="199" t="str">
        <f>VLOOKUP(B36,北ブロック!$A$76:$G$79,2,FALSE)</f>
        <v>茨城</v>
      </c>
      <c r="E32" s="162">
        <v>4</v>
      </c>
      <c r="F32" s="53"/>
      <c r="H32" s="55"/>
    </row>
    <row r="33" spans="1:10" ht="9.75" customHeight="1" thickBot="1" x14ac:dyDescent="0.2">
      <c r="A33" s="168"/>
      <c r="B33" s="154"/>
      <c r="C33" s="155"/>
      <c r="D33" s="199"/>
      <c r="E33" s="163"/>
      <c r="H33" s="55"/>
      <c r="I33" s="57"/>
    </row>
    <row r="34" spans="1:10" ht="9.75" customHeight="1" thickBot="1" x14ac:dyDescent="0.2">
      <c r="A34" s="168"/>
      <c r="B34" s="153" t="s">
        <v>96</v>
      </c>
      <c r="C34" s="155" t="str">
        <f>VLOOKUP(B26,北ブロック!$A$76:$G$79,6,FALSE)</f>
        <v>花咲徳栄</v>
      </c>
      <c r="D34" s="199" t="str">
        <f>VLOOKUP(B26,北ブロック!$A$76:$G$79,2,FALSE)</f>
        <v>埼玉</v>
      </c>
      <c r="E34" s="162">
        <v>5</v>
      </c>
      <c r="H34" s="55"/>
      <c r="I34" s="58"/>
    </row>
    <row r="35" spans="1:10" ht="9.75" customHeight="1" thickBot="1" x14ac:dyDescent="0.2">
      <c r="A35" s="168"/>
      <c r="B35" s="154"/>
      <c r="C35" s="155"/>
      <c r="D35" s="199"/>
      <c r="E35" s="163"/>
      <c r="F35" s="52"/>
      <c r="H35" s="55"/>
    </row>
    <row r="36" spans="1:10" ht="9.75" customHeight="1" thickBot="1" x14ac:dyDescent="0.2">
      <c r="A36" s="168"/>
      <c r="B36" s="153" t="s">
        <v>102</v>
      </c>
      <c r="C36" s="155" t="str">
        <f>VLOOKUP(B36,北ブロック!$A$76:$G$79,4,FALSE)</f>
        <v>東洋大学附属牛久</v>
      </c>
      <c r="D36" s="185" t="str">
        <f>VLOOKUP(B36,北ブロック!$A$76:$G$79,2,FALSE)</f>
        <v>茨城</v>
      </c>
      <c r="E36" s="162">
        <v>6</v>
      </c>
      <c r="F36" s="53"/>
      <c r="G36" s="54"/>
      <c r="H36" s="55"/>
    </row>
    <row r="37" spans="1:10" ht="9.75" customHeight="1" thickBot="1" x14ac:dyDescent="0.2">
      <c r="A37" s="168"/>
      <c r="B37" s="154"/>
      <c r="C37" s="155"/>
      <c r="D37" s="186"/>
      <c r="E37" s="163"/>
      <c r="G37" s="55"/>
      <c r="H37" s="56"/>
    </row>
    <row r="38" spans="1:10" ht="9.75" customHeight="1" thickBot="1" x14ac:dyDescent="0.2">
      <c r="A38" s="168"/>
      <c r="B38" s="153" t="s">
        <v>98</v>
      </c>
      <c r="C38" s="155" t="str">
        <f>VLOOKUP(B38,北ブロック!$A$76:$G$79,4,FALSE)</f>
        <v>県立高崎商業</v>
      </c>
      <c r="D38" s="185" t="str">
        <f>VLOOKUP(B38,北ブロック!$A$76:$G$79,2,FALSE)</f>
        <v>群馬</v>
      </c>
      <c r="E38" s="162">
        <v>7</v>
      </c>
      <c r="G38" s="55"/>
    </row>
    <row r="39" spans="1:10" ht="9.75" customHeight="1" thickBot="1" x14ac:dyDescent="0.2">
      <c r="A39" s="168"/>
      <c r="B39" s="154"/>
      <c r="C39" s="155"/>
      <c r="D39" s="186"/>
      <c r="E39" s="163"/>
      <c r="F39" s="52"/>
      <c r="G39" s="56"/>
    </row>
    <row r="40" spans="1:10" ht="9.75" customHeight="1" thickBot="1" x14ac:dyDescent="0.2">
      <c r="A40" s="168"/>
      <c r="B40" s="153" t="s">
        <v>100</v>
      </c>
      <c r="C40" s="155" t="str">
        <f>VLOOKUP(B30,北ブロック!$A$76:$G$79,6,FALSE)</f>
        <v>県立栃木商業</v>
      </c>
      <c r="D40" s="199" t="str">
        <f>VLOOKUP(B30,北ブロック!$A$76:$G$79,2,FALSE)</f>
        <v>栃木</v>
      </c>
      <c r="E40" s="162">
        <v>8</v>
      </c>
      <c r="F40" s="53"/>
    </row>
    <row r="41" spans="1:10" ht="9.75" customHeight="1" x14ac:dyDescent="0.15">
      <c r="A41" s="168"/>
      <c r="B41" s="154"/>
      <c r="C41" s="155"/>
      <c r="D41" s="199"/>
      <c r="E41" s="163"/>
    </row>
    <row r="42" spans="1:10" ht="27.75" customHeight="1" x14ac:dyDescent="0.15"/>
    <row r="43" spans="1:10" ht="27.75" customHeight="1" x14ac:dyDescent="0.15">
      <c r="A43" s="61"/>
      <c r="B43" s="61"/>
      <c r="C43" s="62"/>
      <c r="D43" s="62"/>
      <c r="E43" s="61"/>
      <c r="F43" s="61"/>
      <c r="G43" s="61"/>
      <c r="H43" s="61"/>
      <c r="I43" s="61"/>
    </row>
    <row r="44" spans="1:10" ht="17.25" x14ac:dyDescent="0.15">
      <c r="A44" s="7" t="s">
        <v>26</v>
      </c>
    </row>
    <row r="45" spans="1:10" ht="5.25" customHeight="1" x14ac:dyDescent="0.15">
      <c r="A45" s="7"/>
    </row>
    <row r="46" spans="1:10" x14ac:dyDescent="0.15">
      <c r="A46" s="44"/>
      <c r="B46" s="124" t="s">
        <v>39</v>
      </c>
      <c r="C46" s="119" t="s">
        <v>41</v>
      </c>
      <c r="D46" s="122" t="s">
        <v>42</v>
      </c>
      <c r="E46" s="49"/>
    </row>
    <row r="47" spans="1:10" ht="9.75" customHeight="1" x14ac:dyDescent="0.15">
      <c r="B47" s="162" t="s">
        <v>50</v>
      </c>
      <c r="C47" s="156"/>
      <c r="D47" s="182"/>
      <c r="E47" s="80"/>
      <c r="F47" s="84"/>
      <c r="G47" s="58"/>
      <c r="H47" s="58"/>
      <c r="I47" s="58"/>
      <c r="J47" s="58"/>
    </row>
    <row r="48" spans="1:10" ht="9.75" customHeight="1" thickBot="1" x14ac:dyDescent="0.2">
      <c r="B48" s="163"/>
      <c r="C48" s="156"/>
      <c r="D48" s="183"/>
      <c r="E48" s="81"/>
      <c r="F48" s="63"/>
      <c r="G48" s="85"/>
      <c r="H48" s="58"/>
      <c r="I48" s="58"/>
      <c r="J48" s="58"/>
    </row>
    <row r="49" spans="2:10" ht="9.75" customHeight="1" thickBot="1" x14ac:dyDescent="0.2">
      <c r="B49" s="162" t="s">
        <v>44</v>
      </c>
      <c r="C49" s="156"/>
      <c r="D49" s="182"/>
      <c r="E49" s="80"/>
      <c r="F49" s="63"/>
      <c r="G49" s="55"/>
      <c r="H49" s="54"/>
      <c r="I49" s="58"/>
      <c r="J49" s="58"/>
    </row>
    <row r="50" spans="2:10" ht="9.75" customHeight="1" thickBot="1" x14ac:dyDescent="0.2">
      <c r="B50" s="163"/>
      <c r="C50" s="156"/>
      <c r="D50" s="183"/>
      <c r="E50" s="81"/>
      <c r="F50" s="52"/>
      <c r="G50" s="56"/>
      <c r="H50" s="55"/>
      <c r="I50" s="58"/>
      <c r="J50" s="58"/>
    </row>
    <row r="51" spans="2:10" ht="9.75" customHeight="1" thickBot="1" x14ac:dyDescent="0.2">
      <c r="B51" s="162" t="s">
        <v>45</v>
      </c>
      <c r="C51" s="156"/>
      <c r="D51" s="182"/>
      <c r="E51" s="80"/>
      <c r="F51" s="53"/>
      <c r="G51" s="58"/>
      <c r="H51" s="55"/>
      <c r="I51" s="58"/>
      <c r="J51" s="58"/>
    </row>
    <row r="52" spans="2:10" ht="9.75" customHeight="1" thickBot="1" x14ac:dyDescent="0.2">
      <c r="B52" s="163"/>
      <c r="C52" s="156"/>
      <c r="D52" s="183"/>
      <c r="E52" s="81"/>
      <c r="F52" s="63"/>
      <c r="G52" s="58"/>
      <c r="H52" s="55"/>
      <c r="I52" s="57"/>
      <c r="J52" s="58"/>
    </row>
    <row r="53" spans="2:10" ht="9.75" customHeight="1" thickBot="1" x14ac:dyDescent="0.2">
      <c r="B53" s="162" t="s">
        <v>46</v>
      </c>
      <c r="C53" s="156"/>
      <c r="D53" s="182"/>
      <c r="E53" s="80"/>
      <c r="F53" s="63"/>
      <c r="G53" s="58"/>
      <c r="H53" s="55"/>
      <c r="I53" s="58"/>
      <c r="J53" s="58"/>
    </row>
    <row r="54" spans="2:10" ht="9.75" customHeight="1" thickBot="1" x14ac:dyDescent="0.2">
      <c r="B54" s="163"/>
      <c r="C54" s="156"/>
      <c r="D54" s="183"/>
      <c r="E54" s="81"/>
      <c r="F54" s="52"/>
      <c r="G54" s="58"/>
      <c r="H54" s="55"/>
      <c r="I54" s="58"/>
      <c r="J54" s="58"/>
    </row>
    <row r="55" spans="2:10" ht="9.75" customHeight="1" thickBot="1" x14ac:dyDescent="0.2">
      <c r="B55" s="162" t="s">
        <v>48</v>
      </c>
      <c r="C55" s="156"/>
      <c r="D55" s="182"/>
      <c r="E55" s="80"/>
      <c r="F55" s="53"/>
      <c r="G55" s="54"/>
      <c r="H55" s="55"/>
      <c r="I55" s="58"/>
      <c r="J55" s="58"/>
    </row>
    <row r="56" spans="2:10" ht="9.75" customHeight="1" thickBot="1" x14ac:dyDescent="0.2">
      <c r="B56" s="163"/>
      <c r="C56" s="156"/>
      <c r="D56" s="183"/>
      <c r="E56" s="81"/>
      <c r="F56" s="63"/>
      <c r="G56" s="55"/>
      <c r="H56" s="56"/>
      <c r="I56" s="58"/>
      <c r="J56" s="58"/>
    </row>
    <row r="57" spans="2:10" ht="9.75" customHeight="1" x14ac:dyDescent="0.15">
      <c r="B57" s="162" t="s">
        <v>49</v>
      </c>
      <c r="C57" s="156"/>
      <c r="D57" s="182"/>
      <c r="E57" s="80"/>
      <c r="F57" s="84"/>
      <c r="G57" s="86"/>
      <c r="H57" s="58"/>
      <c r="I57" s="58"/>
      <c r="J57" s="58"/>
    </row>
    <row r="58" spans="2:10" ht="9.75" customHeight="1" x14ac:dyDescent="0.15">
      <c r="B58" s="163"/>
      <c r="C58" s="156"/>
      <c r="D58" s="183"/>
      <c r="E58" s="81"/>
      <c r="F58" s="58"/>
      <c r="G58" s="58"/>
      <c r="H58" s="58"/>
      <c r="I58" s="58"/>
      <c r="J58" s="58"/>
    </row>
    <row r="59" spans="2:10" ht="9.75" customHeight="1" x14ac:dyDescent="0.15">
      <c r="B59" s="44"/>
      <c r="C59" s="60"/>
      <c r="D59" s="44"/>
      <c r="E59" s="44"/>
    </row>
    <row r="60" spans="2:10" x14ac:dyDescent="0.15">
      <c r="B60" s="64" t="s">
        <v>57</v>
      </c>
    </row>
    <row r="61" spans="2:10" ht="5.25" customHeight="1" x14ac:dyDescent="0.15">
      <c r="B61" s="64"/>
    </row>
    <row r="62" spans="2:10" ht="9.75" customHeight="1" x14ac:dyDescent="0.15">
      <c r="C62" s="159" t="s">
        <v>214</v>
      </c>
      <c r="D62" s="164" t="s">
        <v>215</v>
      </c>
      <c r="E62" s="58"/>
    </row>
    <row r="63" spans="2:10" ht="9.75" customHeight="1" x14ac:dyDescent="0.15">
      <c r="C63" s="160"/>
      <c r="D63" s="165"/>
      <c r="E63" s="58"/>
    </row>
  </sheetData>
  <mergeCells count="100">
    <mergeCell ref="B53:B54"/>
    <mergeCell ref="C53:C54"/>
    <mergeCell ref="B47:B48"/>
    <mergeCell ref="C47:C48"/>
    <mergeCell ref="B49:B50"/>
    <mergeCell ref="C49:C50"/>
    <mergeCell ref="B51:B52"/>
    <mergeCell ref="C51:C52"/>
    <mergeCell ref="A34:A35"/>
    <mergeCell ref="A36:A37"/>
    <mergeCell ref="A38:A39"/>
    <mergeCell ref="A40:A41"/>
    <mergeCell ref="A26:A27"/>
    <mergeCell ref="A28:A29"/>
    <mergeCell ref="A30:A31"/>
    <mergeCell ref="A32:A33"/>
    <mergeCell ref="A14:A15"/>
    <mergeCell ref="A16:A17"/>
    <mergeCell ref="A18:A19"/>
    <mergeCell ref="A20:A21"/>
    <mergeCell ref="A6:A7"/>
    <mergeCell ref="A8:A9"/>
    <mergeCell ref="A10:A11"/>
    <mergeCell ref="A12:A13"/>
    <mergeCell ref="B40:B41"/>
    <mergeCell ref="C40:C41"/>
    <mergeCell ref="D40:D41"/>
    <mergeCell ref="E40:E41"/>
    <mergeCell ref="B38:B39"/>
    <mergeCell ref="C38:C39"/>
    <mergeCell ref="D38:D39"/>
    <mergeCell ref="E38:E39"/>
    <mergeCell ref="B36:B37"/>
    <mergeCell ref="C36:C37"/>
    <mergeCell ref="D36:D37"/>
    <mergeCell ref="E36:E37"/>
    <mergeCell ref="B34:B35"/>
    <mergeCell ref="C34:C35"/>
    <mergeCell ref="D34:D35"/>
    <mergeCell ref="E34:E35"/>
    <mergeCell ref="B32:B33"/>
    <mergeCell ref="C32:C33"/>
    <mergeCell ref="D32:D33"/>
    <mergeCell ref="E32:E33"/>
    <mergeCell ref="B30:B31"/>
    <mergeCell ref="C30:C31"/>
    <mergeCell ref="D30:D31"/>
    <mergeCell ref="E30:E31"/>
    <mergeCell ref="B28:B29"/>
    <mergeCell ref="C28:C29"/>
    <mergeCell ref="D28:D29"/>
    <mergeCell ref="E28:E29"/>
    <mergeCell ref="B26:B27"/>
    <mergeCell ref="C26:C27"/>
    <mergeCell ref="D26:D27"/>
    <mergeCell ref="E26:E27"/>
    <mergeCell ref="B20:B21"/>
    <mergeCell ref="C20:C21"/>
    <mergeCell ref="D20:D21"/>
    <mergeCell ref="E20:E21"/>
    <mergeCell ref="B18:B19"/>
    <mergeCell ref="C18:C19"/>
    <mergeCell ref="D18:D19"/>
    <mergeCell ref="E18:E19"/>
    <mergeCell ref="B16:B17"/>
    <mergeCell ref="C16:C17"/>
    <mergeCell ref="D16:D17"/>
    <mergeCell ref="E16:E17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B8:B9"/>
    <mergeCell ref="C8:C9"/>
    <mergeCell ref="D8:D9"/>
    <mergeCell ref="E8:E9"/>
    <mergeCell ref="B6:B7"/>
    <mergeCell ref="C6:C7"/>
    <mergeCell ref="D6:D7"/>
    <mergeCell ref="E6:E7"/>
    <mergeCell ref="C62:C63"/>
    <mergeCell ref="D62:D63"/>
    <mergeCell ref="D47:D48"/>
    <mergeCell ref="D49:D50"/>
    <mergeCell ref="D51:D52"/>
    <mergeCell ref="D53:D54"/>
    <mergeCell ref="B55:B56"/>
    <mergeCell ref="C55:C56"/>
    <mergeCell ref="D55:D56"/>
    <mergeCell ref="B57:B58"/>
    <mergeCell ref="C57:C58"/>
    <mergeCell ref="D57:D58"/>
  </mergeCells>
  <phoneticPr fontId="2"/>
  <pageMargins left="0.78740157480314965" right="0.78740157480314965" top="0.59055118110236227" bottom="0.59055118110236227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</vt:i4>
      </vt:variant>
    </vt:vector>
  </HeadingPairs>
  <TitlesOfParts>
    <vt:vector size="14" baseType="lpstr">
      <vt:lpstr>資料</vt:lpstr>
      <vt:lpstr>女子個人形</vt:lpstr>
      <vt:lpstr>男子個人形</vt:lpstr>
      <vt:lpstr>女子団体形</vt:lpstr>
      <vt:lpstr>男子団体形</vt:lpstr>
      <vt:lpstr>女子個人組手</vt:lpstr>
      <vt:lpstr>男子個人組手</vt:lpstr>
      <vt:lpstr>女子団体組手</vt:lpstr>
      <vt:lpstr>男子団体組手</vt:lpstr>
      <vt:lpstr>南ブロック</vt:lpstr>
      <vt:lpstr>北ブロック</vt:lpstr>
      <vt:lpstr>Sheet2</vt:lpstr>
      <vt:lpstr>南ブロック!Print_Area</vt:lpstr>
      <vt:lpstr>北ブロック!Print_Area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水戸商業高等学校</dc:creator>
  <cp:lastModifiedBy>yasumoto</cp:lastModifiedBy>
  <cp:lastPrinted>2013-11-29T02:03:53Z</cp:lastPrinted>
  <dcterms:created xsi:type="dcterms:W3CDTF">2002-05-14T04:25:06Z</dcterms:created>
  <dcterms:modified xsi:type="dcterms:W3CDTF">2013-11-29T22:36:19Z</dcterms:modified>
</cp:coreProperties>
</file>